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80" windowHeight="7815" activeTab="0"/>
  </bookViews>
  <sheets>
    <sheet name="FT_FGCT" sheetId="1" r:id="rId1"/>
    <sheet name="FTG" sheetId="2" r:id="rId2"/>
  </sheets>
  <definedNames/>
  <calcPr fullCalcOnLoad="1"/>
</workbook>
</file>

<file path=xl/sharedStrings.xml><?xml version="1.0" encoding="utf-8"?>
<sst xmlns="http://schemas.openxmlformats.org/spreadsheetml/2006/main" count="178" uniqueCount="132">
  <si>
    <t>40mm</t>
  </si>
  <si>
    <t>50mm</t>
  </si>
  <si>
    <t>20mm</t>
  </si>
  <si>
    <t>25mm</t>
  </si>
  <si>
    <t>30mm</t>
  </si>
  <si>
    <t>15mm</t>
  </si>
  <si>
    <t>35mm</t>
  </si>
  <si>
    <t>Nº de alvos Fáceis</t>
  </si>
  <si>
    <t>Nº de alvos Mod. Fáceis.</t>
  </si>
  <si>
    <t>Nº de alvos Mod. Difíceis.</t>
  </si>
  <si>
    <t>Nº de alvos Difíceis</t>
  </si>
  <si>
    <t>Nº de alvos Muito Difíceis</t>
  </si>
  <si>
    <t>Distâncias</t>
  </si>
  <si>
    <t>46-50 metros</t>
  </si>
  <si>
    <t>41-45 metros</t>
  </si>
  <si>
    <t>36-40 metros</t>
  </si>
  <si>
    <t>31-35 metros</t>
  </si>
  <si>
    <t>26-30 metros</t>
  </si>
  <si>
    <t>21-25 metros</t>
  </si>
  <si>
    <t>16-20 metros</t>
  </si>
  <si>
    <t>12-15 metros</t>
  </si>
  <si>
    <t>09-11 metros</t>
  </si>
  <si>
    <t>Tabela de Referência do Grau de Dificuldade</t>
  </si>
  <si>
    <t>Utilizados:</t>
  </si>
  <si>
    <t>Utlização dos Alvos:</t>
  </si>
  <si>
    <t>Total:</t>
  </si>
  <si>
    <t>Alvos Disponíveis:</t>
  </si>
  <si>
    <t>Status:</t>
  </si>
  <si>
    <t>faceis</t>
  </si>
  <si>
    <t>m.faceis</t>
  </si>
  <si>
    <t>m.dificeis</t>
  </si>
  <si>
    <t>dificeis</t>
  </si>
  <si>
    <t>mto. Dificeis</t>
  </si>
  <si>
    <t>Esperado:</t>
  </si>
  <si>
    <t>Dados</t>
  </si>
  <si>
    <t>Alvo 1</t>
  </si>
  <si>
    <t>Alvo 2</t>
  </si>
  <si>
    <t>Alvo 3</t>
  </si>
  <si>
    <t>Alvo 4</t>
  </si>
  <si>
    <t>Alvo 5</t>
  </si>
  <si>
    <t>Alvo 6</t>
  </si>
  <si>
    <t>Alvo 7</t>
  </si>
  <si>
    <t>Alvo 8</t>
  </si>
  <si>
    <t>Alvo 9</t>
  </si>
  <si>
    <t>Alvo 10</t>
  </si>
  <si>
    <t>Alvo 11</t>
  </si>
  <si>
    <t>Alvo 12</t>
  </si>
  <si>
    <t>Alvo 13</t>
  </si>
  <si>
    <t>Alvo 14</t>
  </si>
  <si>
    <t>Alvo 15</t>
  </si>
  <si>
    <t>Alvo 16</t>
  </si>
  <si>
    <t>Alvo 17</t>
  </si>
  <si>
    <t>Alvo 18</t>
  </si>
  <si>
    <t>Alvo 19</t>
  </si>
  <si>
    <t>Alvo 20</t>
  </si>
  <si>
    <t>Alvo 21</t>
  </si>
  <si>
    <t>Alvo 22</t>
  </si>
  <si>
    <t>Alvo 23</t>
  </si>
  <si>
    <t>Alvo 24</t>
  </si>
  <si>
    <t>Alvo 25</t>
  </si>
  <si>
    <t>Alvo 26</t>
  </si>
  <si>
    <t>Alvo 27</t>
  </si>
  <si>
    <t>Alvo 28</t>
  </si>
  <si>
    <t>Alvo 29</t>
  </si>
  <si>
    <t>Alvo 30</t>
  </si>
  <si>
    <t>by JSG</t>
  </si>
  <si>
    <t>jeansantos38@gmail.com</t>
  </si>
  <si>
    <t>Livre</t>
  </si>
  <si>
    <t>Deitado</t>
  </si>
  <si>
    <t>Sentado</t>
  </si>
  <si>
    <t>em Pé</t>
  </si>
  <si>
    <t>Ajoelhado</t>
  </si>
  <si>
    <t>Planilha para criação de provas de Field Target padrão FGCT</t>
  </si>
  <si>
    <t xml:space="preserve">&gt;24 </t>
  </si>
  <si>
    <t>tem menos de 6</t>
  </si>
  <si>
    <t>Sobrando</t>
  </si>
  <si>
    <t>Posições:
Forçadas
min 6 max 9</t>
  </si>
  <si>
    <t>&lt;Kz15mm&gt;</t>
  </si>
  <si>
    <t>&lt;/Kz15mm&gt;</t>
  </si>
  <si>
    <t>&lt;Kz20mm&gt;</t>
  </si>
  <si>
    <t>&lt;/Kz20mm&gt;</t>
  </si>
  <si>
    <t>&lt;Kz25mm&gt;</t>
  </si>
  <si>
    <t>&lt;/Kz25mm&gt;</t>
  </si>
  <si>
    <t>&lt;Kz30mm&gt;</t>
  </si>
  <si>
    <t>&lt;/Kz30mm&gt;</t>
  </si>
  <si>
    <t>&lt;Kz35mm&gt;</t>
  </si>
  <si>
    <t>&lt;/Kz35mm&gt;</t>
  </si>
  <si>
    <t>&lt;Kz40mm&gt;</t>
  </si>
  <si>
    <t>&lt;/Kz40mm&gt;</t>
  </si>
  <si>
    <t>&lt;Kz50mm&gt;</t>
  </si>
  <si>
    <t>&lt;/Kz50mm&gt;</t>
  </si>
  <si>
    <t>15d</t>
  </si>
  <si>
    <t>15e</t>
  </si>
  <si>
    <t>20c</t>
  </si>
  <si>
    <t>20d</t>
  </si>
  <si>
    <t>20e</t>
  </si>
  <si>
    <t>25b</t>
  </si>
  <si>
    <t>25c</t>
  </si>
  <si>
    <t>25d</t>
  </si>
  <si>
    <t>25e</t>
  </si>
  <si>
    <t>30b</t>
  </si>
  <si>
    <t>30c</t>
  </si>
  <si>
    <t>30d</t>
  </si>
  <si>
    <t>30e</t>
  </si>
  <si>
    <t>35a</t>
  </si>
  <si>
    <t>35b</t>
  </si>
  <si>
    <t>35c</t>
  </si>
  <si>
    <t>35d</t>
  </si>
  <si>
    <t>35e</t>
  </si>
  <si>
    <t>40a</t>
  </si>
  <si>
    <t>40b</t>
  </si>
  <si>
    <t>40c</t>
  </si>
  <si>
    <t>40d</t>
  </si>
  <si>
    <t>40e</t>
  </si>
  <si>
    <t>50a</t>
  </si>
  <si>
    <t>50b</t>
  </si>
  <si>
    <t>50c</t>
  </si>
  <si>
    <t>50d</t>
  </si>
  <si>
    <t>50e</t>
  </si>
  <si>
    <t>XML para FTG ver 1.7</t>
  </si>
  <si>
    <t>&lt;Kz15mm&gt;&lt;/Kz15mm&gt;</t>
  </si>
  <si>
    <t>Errado</t>
  </si>
  <si>
    <t>&lt;Kz15mm&gt;      &lt;/Kz15mm&gt;</t>
  </si>
  <si>
    <t>Certo</t>
  </si>
  <si>
    <t>espaços em branco</t>
  </si>
  <si>
    <t xml:space="preserve">&lt;Kz50mm&gt;a,b,b,d,e,&lt;/Kz50mm&gt; </t>
  </si>
  <si>
    <t xml:space="preserve">  "," sobrando depois do "e"</t>
  </si>
  <si>
    <t>&lt;Kz50mm&gt;a,b,b,d,e&lt;/Kz50mm&gt;</t>
  </si>
  <si>
    <t>sem espaços em branco</t>
  </si>
  <si>
    <t>sem "," sobrando</t>
  </si>
  <si>
    <r>
      <t>Para quem utiliza o</t>
    </r>
    <r>
      <rPr>
        <b/>
        <i/>
        <sz val="11"/>
        <color indexed="8"/>
        <rFont val="Calibri"/>
        <family val="2"/>
      </rPr>
      <t xml:space="preserve"> Field Target Generator</t>
    </r>
    <r>
      <rPr>
        <sz val="11"/>
        <color theme="1"/>
        <rFont val="Calibri"/>
        <family val="2"/>
      </rPr>
      <t xml:space="preserve"> (software que gera automaticamente provas de FT), basta copiar o XML abaixo e substituir pelos mesmos elementos no arquivo </t>
    </r>
    <r>
      <rPr>
        <b/>
        <i/>
        <sz val="11"/>
        <color indexed="8"/>
        <rFont val="Calibri"/>
        <family val="2"/>
      </rPr>
      <t>Provas.xml</t>
    </r>
    <r>
      <rPr>
        <sz val="11"/>
        <color theme="1"/>
        <rFont val="Calibri"/>
        <family val="2"/>
      </rPr>
      <t xml:space="preserve"> em qualquer uma das</t>
    </r>
    <r>
      <rPr>
        <i/>
        <sz val="11"/>
        <color indexed="8"/>
        <rFont val="Calibri"/>
        <family val="2"/>
      </rPr>
      <t xml:space="preserve"> 5 variações </t>
    </r>
    <r>
      <rPr>
        <sz val="11"/>
        <color theme="1"/>
        <rFont val="Calibri"/>
        <family val="2"/>
      </rPr>
      <t xml:space="preserve">existentes. O único cuidado a ser tomado é de </t>
    </r>
    <r>
      <rPr>
        <b/>
        <i/>
        <u val="single"/>
        <sz val="11"/>
        <color indexed="8"/>
        <rFont val="Calibri"/>
        <family val="2"/>
      </rPr>
      <t>não deixar espaços em branco</t>
    </r>
    <r>
      <rPr>
        <sz val="11"/>
        <color theme="1"/>
        <rFont val="Calibri"/>
        <family val="2"/>
      </rPr>
      <t xml:space="preserve"> tampouco </t>
    </r>
    <r>
      <rPr>
        <b/>
        <i/>
        <u val="single"/>
        <sz val="11"/>
        <color indexed="8"/>
        <rFont val="Calibri"/>
        <family val="2"/>
      </rPr>
      <t>deixar vírgulas "," sobrando</t>
    </r>
    <r>
      <rPr>
        <sz val="11"/>
        <color theme="1"/>
        <rFont val="Calibri"/>
        <family val="2"/>
      </rPr>
      <t xml:space="preserve"> à direita da última letra ex:</t>
    </r>
  </si>
  <si>
    <t>Ver 1.1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</si>
</sst>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color indexed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3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6"/>
      <color theme="1"/>
      <name val="Calibri"/>
      <family val="2"/>
    </font>
    <font>
      <sz val="11"/>
      <color rgb="FF0070C0"/>
      <name val="Calibri"/>
      <family val="2"/>
    </font>
    <font>
      <u val="single"/>
      <sz val="11"/>
      <color rgb="FF0070C0"/>
      <name val="Calibri"/>
      <family val="2"/>
    </font>
    <font>
      <sz val="22"/>
      <color theme="1"/>
      <name val="Calibri"/>
      <family val="2"/>
    </font>
    <font>
      <b/>
      <sz val="9"/>
      <color rgb="FFFFFFFF"/>
      <name val="Calibri"/>
      <family val="2"/>
    </font>
    <font>
      <b/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Fill="1" applyBorder="1" applyAlignment="1">
      <alignment/>
    </xf>
    <xf numFmtId="0" fontId="56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vertical="center" textRotation="90"/>
    </xf>
    <xf numFmtId="0" fontId="41" fillId="33" borderId="12" xfId="0" applyFont="1" applyFill="1" applyBorder="1" applyAlignment="1">
      <alignment vertical="center" textRotation="90"/>
    </xf>
    <xf numFmtId="0" fontId="41" fillId="34" borderId="13" xfId="0" applyFont="1" applyFill="1" applyBorder="1" applyAlignment="1">
      <alignment horizontal="center" vertical="center"/>
    </xf>
    <xf numFmtId="0" fontId="41" fillId="35" borderId="14" xfId="0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vertical="center" textRotation="90"/>
    </xf>
    <xf numFmtId="0" fontId="54" fillId="0" borderId="16" xfId="0" applyFont="1" applyBorder="1" applyAlignment="1">
      <alignment/>
    </xf>
    <xf numFmtId="0" fontId="54" fillId="0" borderId="17" xfId="0" applyFont="1" applyBorder="1" applyAlignment="1">
      <alignment/>
    </xf>
    <xf numFmtId="0" fontId="54" fillId="0" borderId="18" xfId="0" applyFont="1" applyBorder="1" applyAlignment="1">
      <alignment/>
    </xf>
    <xf numFmtId="0" fontId="48" fillId="0" borderId="0" xfId="0" applyFont="1" applyAlignment="1">
      <alignment/>
    </xf>
    <xf numFmtId="0" fontId="57" fillId="0" borderId="0" xfId="0" applyFont="1" applyAlignment="1">
      <alignment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54" fillId="36" borderId="16" xfId="0" applyFont="1" applyFill="1" applyBorder="1" applyAlignment="1" applyProtection="1">
      <alignment/>
      <protection locked="0"/>
    </xf>
    <xf numFmtId="0" fontId="54" fillId="0" borderId="16" xfId="0" applyFont="1" applyBorder="1" applyAlignment="1" applyProtection="1">
      <alignment/>
      <protection locked="0"/>
    </xf>
    <xf numFmtId="0" fontId="7" fillId="37" borderId="0" xfId="0" applyFont="1" applyFill="1" applyAlignment="1" applyProtection="1">
      <alignment textRotation="90"/>
      <protection locked="0"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8" fillId="0" borderId="0" xfId="0" applyFont="1" applyAlignment="1">
      <alignment/>
    </xf>
    <xf numFmtId="0" fontId="16" fillId="37" borderId="0" xfId="0" applyFont="1" applyFill="1" applyAlignment="1">
      <alignment horizontal="center" vertical="center" wrapText="1"/>
    </xf>
    <xf numFmtId="0" fontId="59" fillId="0" borderId="0" xfId="0" applyFont="1" applyAlignment="1">
      <alignment/>
    </xf>
    <xf numFmtId="0" fontId="16" fillId="0" borderId="0" xfId="0" applyFont="1" applyAlignment="1">
      <alignment/>
    </xf>
    <xf numFmtId="0" fontId="60" fillId="0" borderId="0" xfId="44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1" fillId="38" borderId="0" xfId="0" applyFont="1" applyFill="1" applyAlignment="1" applyProtection="1">
      <alignment horizontal="center"/>
      <protection/>
    </xf>
    <xf numFmtId="0" fontId="5" fillId="39" borderId="25" xfId="0" applyFont="1" applyFill="1" applyBorder="1" applyAlignment="1" applyProtection="1">
      <alignment/>
      <protection/>
    </xf>
    <xf numFmtId="0" fontId="18" fillId="39" borderId="0" xfId="0" applyFont="1" applyFill="1" applyBorder="1" applyAlignment="1" applyProtection="1">
      <alignment horizontal="right"/>
      <protection/>
    </xf>
    <xf numFmtId="0" fontId="18" fillId="39" borderId="0" xfId="0" applyFont="1" applyFill="1" applyBorder="1" applyAlignment="1" applyProtection="1">
      <alignment/>
      <protection/>
    </xf>
    <xf numFmtId="0" fontId="0" fillId="39" borderId="26" xfId="0" applyFill="1" applyBorder="1" applyAlignment="1" applyProtection="1">
      <alignment/>
      <protection/>
    </xf>
    <xf numFmtId="0" fontId="38" fillId="38" borderId="0" xfId="0" applyFont="1" applyFill="1" applyAlignment="1" applyProtection="1">
      <alignment/>
      <protection/>
    </xf>
    <xf numFmtId="0" fontId="48" fillId="39" borderId="25" xfId="0" applyFont="1" applyFill="1" applyBorder="1" applyAlignment="1" applyProtection="1">
      <alignment/>
      <protection/>
    </xf>
    <xf numFmtId="0" fontId="54" fillId="40" borderId="0" xfId="0" applyFont="1" applyFill="1" applyAlignment="1" applyProtection="1">
      <alignment horizontal="center"/>
      <protection/>
    </xf>
    <xf numFmtId="0" fontId="0" fillId="40" borderId="0" xfId="0" applyFill="1" applyAlignment="1" applyProtection="1">
      <alignment/>
      <protection/>
    </xf>
    <xf numFmtId="0" fontId="48" fillId="39" borderId="27" xfId="0" applyFont="1" applyFill="1" applyBorder="1" applyAlignment="1" applyProtection="1">
      <alignment/>
      <protection/>
    </xf>
    <xf numFmtId="0" fontId="18" fillId="39" borderId="28" xfId="0" applyFont="1" applyFill="1" applyBorder="1" applyAlignment="1" applyProtection="1">
      <alignment horizontal="right"/>
      <protection/>
    </xf>
    <xf numFmtId="0" fontId="18" fillId="39" borderId="28" xfId="0" applyFont="1" applyFill="1" applyBorder="1" applyAlignment="1" applyProtection="1">
      <alignment/>
      <protection/>
    </xf>
    <xf numFmtId="0" fontId="0" fillId="39" borderId="29" xfId="0" applyFill="1" applyBorder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60" fillId="0" borderId="0" xfId="44" applyFont="1" applyAlignment="1" applyProtection="1">
      <alignment/>
      <protection/>
    </xf>
    <xf numFmtId="0" fontId="54" fillId="0" borderId="0" xfId="0" applyFont="1" applyFill="1" applyBorder="1" applyAlignment="1">
      <alignment/>
    </xf>
    <xf numFmtId="0" fontId="41" fillId="33" borderId="10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54" fillId="36" borderId="30" xfId="0" applyFont="1" applyFill="1" applyBorder="1" applyAlignment="1">
      <alignment horizontal="center"/>
    </xf>
    <xf numFmtId="0" fontId="54" fillId="36" borderId="31" xfId="0" applyFont="1" applyFill="1" applyBorder="1" applyAlignment="1">
      <alignment horizontal="center"/>
    </xf>
    <xf numFmtId="0" fontId="54" fillId="0" borderId="32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4" fillId="0" borderId="34" xfId="0" applyFont="1" applyBorder="1" applyAlignment="1">
      <alignment horizontal="center"/>
    </xf>
    <xf numFmtId="0" fontId="54" fillId="0" borderId="32" xfId="0" applyFont="1" applyBorder="1" applyAlignment="1">
      <alignment horizontal="right"/>
    </xf>
    <xf numFmtId="0" fontId="54" fillId="0" borderId="33" xfId="0" applyFont="1" applyBorder="1" applyAlignment="1">
      <alignment horizontal="right"/>
    </xf>
    <xf numFmtId="0" fontId="54" fillId="0" borderId="35" xfId="0" applyFont="1" applyBorder="1" applyAlignment="1">
      <alignment horizontal="center"/>
    </xf>
    <xf numFmtId="0" fontId="54" fillId="0" borderId="15" xfId="0" applyFont="1" applyBorder="1" applyAlignment="1">
      <alignment horizontal="right"/>
    </xf>
    <xf numFmtId="0" fontId="54" fillId="0" borderId="36" xfId="0" applyFont="1" applyBorder="1" applyAlignment="1">
      <alignment horizontal="right"/>
    </xf>
    <xf numFmtId="0" fontId="61" fillId="0" borderId="37" xfId="0" applyFont="1" applyBorder="1" applyAlignment="1">
      <alignment horizontal="center"/>
    </xf>
    <xf numFmtId="0" fontId="61" fillId="0" borderId="38" xfId="0" applyFont="1" applyBorder="1" applyAlignment="1">
      <alignment horizontal="center"/>
    </xf>
    <xf numFmtId="0" fontId="61" fillId="0" borderId="39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41" fillId="33" borderId="40" xfId="0" applyFont="1" applyFill="1" applyBorder="1" applyAlignment="1">
      <alignment horizontal="center" vertical="center" wrapText="1"/>
    </xf>
    <xf numFmtId="0" fontId="41" fillId="33" borderId="41" xfId="0" applyFont="1" applyFill="1" applyBorder="1" applyAlignment="1">
      <alignment horizontal="center" vertical="center" wrapText="1"/>
    </xf>
    <xf numFmtId="0" fontId="54" fillId="36" borderId="32" xfId="0" applyFont="1" applyFill="1" applyBorder="1" applyAlignment="1">
      <alignment horizontal="center"/>
    </xf>
    <xf numFmtId="0" fontId="54" fillId="36" borderId="33" xfId="0" applyFont="1" applyFill="1" applyBorder="1" applyAlignment="1">
      <alignment horizontal="center"/>
    </xf>
    <xf numFmtId="0" fontId="54" fillId="0" borderId="42" xfId="0" applyFont="1" applyBorder="1" applyAlignment="1">
      <alignment horizontal="center"/>
    </xf>
    <xf numFmtId="0" fontId="41" fillId="33" borderId="30" xfId="0" applyFont="1" applyFill="1" applyBorder="1" applyAlignment="1">
      <alignment horizontal="center"/>
    </xf>
    <xf numFmtId="0" fontId="41" fillId="33" borderId="31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center"/>
    </xf>
    <xf numFmtId="0" fontId="54" fillId="36" borderId="42" xfId="0" applyFont="1" applyFill="1" applyBorder="1" applyAlignment="1">
      <alignment horizontal="center"/>
    </xf>
    <xf numFmtId="0" fontId="54" fillId="36" borderId="34" xfId="0" applyFont="1" applyFill="1" applyBorder="1" applyAlignment="1">
      <alignment horizontal="center"/>
    </xf>
    <xf numFmtId="0" fontId="62" fillId="41" borderId="43" xfId="0" applyFont="1" applyFill="1" applyBorder="1" applyAlignment="1">
      <alignment horizontal="center" vertical="center" wrapText="1"/>
    </xf>
    <xf numFmtId="0" fontId="62" fillId="41" borderId="41" xfId="0" applyFont="1" applyFill="1" applyBorder="1" applyAlignment="1">
      <alignment horizontal="center" vertical="center" wrapText="1"/>
    </xf>
    <xf numFmtId="0" fontId="62" fillId="41" borderId="44" xfId="0" applyFont="1" applyFill="1" applyBorder="1" applyAlignment="1">
      <alignment horizontal="center" vertical="center" wrapText="1"/>
    </xf>
    <xf numFmtId="0" fontId="54" fillId="40" borderId="45" xfId="0" applyFont="1" applyFill="1" applyBorder="1" applyAlignment="1">
      <alignment horizontal="center"/>
    </xf>
    <xf numFmtId="0" fontId="54" fillId="40" borderId="35" xfId="0" applyFont="1" applyFill="1" applyBorder="1" applyAlignment="1">
      <alignment horizontal="center"/>
    </xf>
    <xf numFmtId="0" fontId="54" fillId="42" borderId="45" xfId="0" applyFont="1" applyFill="1" applyBorder="1" applyAlignment="1">
      <alignment horizontal="center"/>
    </xf>
    <xf numFmtId="0" fontId="54" fillId="42" borderId="35" xfId="0" applyFont="1" applyFill="1" applyBorder="1" applyAlignment="1">
      <alignment horizontal="center"/>
    </xf>
    <xf numFmtId="0" fontId="7" fillId="39" borderId="45" xfId="0" applyFont="1" applyFill="1" applyBorder="1" applyAlignment="1">
      <alignment horizontal="center"/>
    </xf>
    <xf numFmtId="0" fontId="7" fillId="39" borderId="35" xfId="0" applyFont="1" applyFill="1" applyBorder="1" applyAlignment="1">
      <alignment horizontal="center"/>
    </xf>
    <xf numFmtId="0" fontId="54" fillId="15" borderId="45" xfId="0" applyFont="1" applyFill="1" applyBorder="1" applyAlignment="1">
      <alignment horizontal="center"/>
    </xf>
    <xf numFmtId="0" fontId="54" fillId="15" borderId="35" xfId="0" applyFont="1" applyFill="1" applyBorder="1" applyAlignment="1">
      <alignment horizontal="center"/>
    </xf>
    <xf numFmtId="0" fontId="41" fillId="38" borderId="45" xfId="0" applyFont="1" applyFill="1" applyBorder="1" applyAlignment="1">
      <alignment horizontal="center"/>
    </xf>
    <xf numFmtId="0" fontId="41" fillId="38" borderId="22" xfId="0" applyFont="1" applyFill="1" applyBorder="1" applyAlignment="1">
      <alignment horizontal="center"/>
    </xf>
    <xf numFmtId="0" fontId="0" fillId="40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38" fillId="38" borderId="0" xfId="0" applyFont="1" applyFill="1" applyAlignment="1" applyProtection="1">
      <alignment horizontal="center"/>
      <protection/>
    </xf>
    <xf numFmtId="0" fontId="17" fillId="39" borderId="28" xfId="0" applyFont="1" applyFill="1" applyBorder="1" applyAlignment="1" applyProtection="1">
      <alignment horizontal="center"/>
      <protection/>
    </xf>
    <xf numFmtId="0" fontId="17" fillId="39" borderId="0" xfId="0" applyFont="1" applyFill="1" applyBorder="1" applyAlignment="1" applyProtection="1">
      <alignment horizontal="center"/>
      <protection/>
    </xf>
    <xf numFmtId="0" fontId="63" fillId="39" borderId="10" xfId="0" applyFont="1" applyFill="1" applyBorder="1" applyAlignment="1" applyProtection="1">
      <alignment horizontal="center"/>
      <protection/>
    </xf>
    <xf numFmtId="0" fontId="63" fillId="39" borderId="11" xfId="0" applyFont="1" applyFill="1" applyBorder="1" applyAlignment="1" applyProtection="1">
      <alignment horizontal="center"/>
      <protection/>
    </xf>
    <xf numFmtId="0" fontId="63" fillId="39" borderId="12" xfId="0" applyFont="1" applyFill="1" applyBorder="1" applyAlignment="1" applyProtection="1">
      <alignment horizont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72">
    <dxf>
      <font>
        <color auto="1"/>
      </font>
      <fill>
        <patternFill>
          <bgColor rgb="FF00B0F0"/>
        </patternFill>
      </fill>
    </dxf>
    <dxf>
      <fill>
        <patternFill>
          <bgColor theme="0" tint="-0.3499799966812134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399949997663497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399949997663497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5" tint="0.399949997663497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5" tint="0.399949997663497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theme="5" tint="0.3999499976634979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theme="0"/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theme="0"/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theme="0"/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theme="0"/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theme="0"/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theme="0"/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theme="0"/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theme="0"/>
          <bgColor rgb="FFFF0000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7030A0"/>
        </patternFill>
      </fill>
      <border/>
    </dxf>
    <dxf>
      <font>
        <color auto="1"/>
      </font>
      <fill>
        <patternFill>
          <bgColor rgb="FF92D050"/>
        </patternFill>
      </fill>
      <border/>
    </dxf>
    <dxf>
      <font>
        <color auto="1"/>
      </font>
      <fill>
        <patternFill>
          <bgColor rgb="FF00B0F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25</xdr:row>
      <xdr:rowOff>190500</xdr:rowOff>
    </xdr:from>
    <xdr:to>
      <xdr:col>19</xdr:col>
      <xdr:colOff>342900</xdr:colOff>
      <xdr:row>41</xdr:row>
      <xdr:rowOff>76200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6305550"/>
          <a:ext cx="183832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</xdr:row>
      <xdr:rowOff>19050</xdr:rowOff>
    </xdr:from>
    <xdr:to>
      <xdr:col>16</xdr:col>
      <xdr:colOff>323850</xdr:colOff>
      <xdr:row>11</xdr:row>
      <xdr:rowOff>0</xdr:rowOff>
    </xdr:to>
    <xdr:pic>
      <xdr:nvPicPr>
        <xdr:cNvPr id="2" name="Imagem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76250"/>
          <a:ext cx="703897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24</xdr:row>
      <xdr:rowOff>19050</xdr:rowOff>
    </xdr:from>
    <xdr:to>
      <xdr:col>31</xdr:col>
      <xdr:colOff>0</xdr:colOff>
      <xdr:row>25</xdr:row>
      <xdr:rowOff>133350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5943600"/>
          <a:ext cx="11306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26</xdr:row>
      <xdr:rowOff>9525</xdr:rowOff>
    </xdr:from>
    <xdr:to>
      <xdr:col>7</xdr:col>
      <xdr:colOff>295275</xdr:colOff>
      <xdr:row>31</xdr:row>
      <xdr:rowOff>152400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0275" y="6315075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361950</xdr:colOff>
      <xdr:row>9</xdr:row>
      <xdr:rowOff>57150</xdr:rowOff>
    </xdr:from>
    <xdr:to>
      <xdr:col>21</xdr:col>
      <xdr:colOff>361950</xdr:colOff>
      <xdr:row>12</xdr:row>
      <xdr:rowOff>0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96225" y="2390775"/>
          <a:ext cx="1171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11</xdr:row>
      <xdr:rowOff>180975</xdr:rowOff>
    </xdr:from>
    <xdr:to>
      <xdr:col>30</xdr:col>
      <xdr:colOff>209550</xdr:colOff>
      <xdr:row>12</xdr:row>
      <xdr:rowOff>180975</xdr:rowOff>
    </xdr:to>
    <xdr:pic>
      <xdr:nvPicPr>
        <xdr:cNvPr id="6" name="Imagem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3475" y="2895600"/>
          <a:ext cx="11296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ansantos38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eansantos38@gmail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7"/>
  <sheetViews>
    <sheetView tabSelected="1" zoomScale="85" zoomScaleNormal="85" zoomScalePageLayoutView="0" workbookViewId="0" topLeftCell="A1">
      <selection activeCell="C17" sqref="C17"/>
    </sheetView>
  </sheetViews>
  <sheetFormatPr defaultColWidth="9.140625" defaultRowHeight="15"/>
  <cols>
    <col min="1" max="1" width="13.421875" style="2" customWidth="1"/>
    <col min="2" max="31" width="5.8515625" style="2" customWidth="1"/>
    <col min="32" max="16384" width="9.140625" style="2" customWidth="1"/>
  </cols>
  <sheetData>
    <row r="1" spans="5:25" s="33" customFormat="1" ht="21">
      <c r="E1" s="34"/>
      <c r="F1" s="34"/>
      <c r="G1" s="37" t="s">
        <v>72</v>
      </c>
      <c r="I1" s="34"/>
      <c r="J1" s="34"/>
      <c r="K1" s="34"/>
      <c r="L1" s="34"/>
      <c r="M1" s="34"/>
      <c r="T1" s="35"/>
      <c r="U1" s="35"/>
      <c r="V1" s="58" t="s">
        <v>131</v>
      </c>
      <c r="W1" s="35"/>
      <c r="X1" s="35"/>
      <c r="Y1" s="36"/>
    </row>
    <row r="2" spans="1:25" ht="15">
      <c r="A2" s="5" t="s">
        <v>22</v>
      </c>
      <c r="U2" s="6"/>
      <c r="V2" s="6"/>
      <c r="W2" s="6"/>
      <c r="X2" s="6"/>
      <c r="Y2" s="3"/>
    </row>
    <row r="3" ht="15.75" thickBot="1"/>
    <row r="4" spans="19:30" ht="41.25" customHeight="1">
      <c r="S4" s="78" t="s">
        <v>34</v>
      </c>
      <c r="T4" s="79"/>
      <c r="U4" s="88" t="s">
        <v>7</v>
      </c>
      <c r="V4" s="89"/>
      <c r="W4" s="88" t="s">
        <v>8</v>
      </c>
      <c r="X4" s="89"/>
      <c r="Y4" s="88" t="s">
        <v>9</v>
      </c>
      <c r="Z4" s="89"/>
      <c r="AA4" s="88" t="s">
        <v>10</v>
      </c>
      <c r="AB4" s="89"/>
      <c r="AC4" s="88" t="s">
        <v>11</v>
      </c>
      <c r="AD4" s="90"/>
    </row>
    <row r="5" spans="19:30" ht="15">
      <c r="S5" s="77" t="s">
        <v>33</v>
      </c>
      <c r="T5" s="69"/>
      <c r="U5" s="91">
        <v>3</v>
      </c>
      <c r="V5" s="92"/>
      <c r="W5" s="93">
        <v>4</v>
      </c>
      <c r="X5" s="94"/>
      <c r="Y5" s="95">
        <v>5</v>
      </c>
      <c r="Z5" s="96"/>
      <c r="AA5" s="97">
        <v>6</v>
      </c>
      <c r="AB5" s="98"/>
      <c r="AC5" s="99">
        <v>12</v>
      </c>
      <c r="AD5" s="100"/>
    </row>
    <row r="6" spans="19:30" ht="15">
      <c r="S6" s="67" t="s">
        <v>23</v>
      </c>
      <c r="T6" s="68"/>
      <c r="U6" s="69">
        <f>Y26</f>
        <v>0</v>
      </c>
      <c r="V6" s="65"/>
      <c r="W6" s="65">
        <f>Z30</f>
        <v>0</v>
      </c>
      <c r="X6" s="65"/>
      <c r="Y6" s="65">
        <f>Z36</f>
        <v>0</v>
      </c>
      <c r="Z6" s="65"/>
      <c r="AA6" s="65">
        <f>AC26</f>
        <v>0</v>
      </c>
      <c r="AB6" s="65"/>
      <c r="AC6" s="65">
        <f>AD34</f>
        <v>0</v>
      </c>
      <c r="AD6" s="75"/>
    </row>
    <row r="7" spans="19:30" ht="15.75" thickBot="1">
      <c r="S7" s="70" t="s">
        <v>27</v>
      </c>
      <c r="T7" s="71"/>
      <c r="U7" s="66" t="str">
        <f>IF(U5=U6,"OK","X")</f>
        <v>X</v>
      </c>
      <c r="V7" s="66"/>
      <c r="W7" s="66" t="str">
        <f>IF(W5=W6,"OK","X")</f>
        <v>X</v>
      </c>
      <c r="X7" s="66"/>
      <c r="Y7" s="66" t="str">
        <f>IF(Y5=Y6,"OK","X")</f>
        <v>X</v>
      </c>
      <c r="Z7" s="66"/>
      <c r="AA7" s="66" t="str">
        <f>IF(AA5=AA6,"OK","X")</f>
        <v>X</v>
      </c>
      <c r="AB7" s="66"/>
      <c r="AC7" s="66" t="str">
        <f>IF(AC5=AC6,"OK","X")</f>
        <v>X</v>
      </c>
      <c r="AD7" s="76"/>
    </row>
    <row r="8" ht="15.75" thickBot="1"/>
    <row r="9" spans="18:31" ht="29.25" thickBot="1">
      <c r="R9" s="72" t="str">
        <f>IF($D$41=14,"Pista 100% Aprovada!!!","Pista com erros a serem corrigidos!!!")</f>
        <v>Pista com erros a serem corrigidos!!!</v>
      </c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4"/>
    </row>
    <row r="10" ht="15"/>
    <row r="11" ht="15"/>
    <row r="12" ht="15"/>
    <row r="13" spans="1:32" ht="1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1" ht="48" thickBot="1">
      <c r="A14" s="38" t="s">
        <v>76</v>
      </c>
      <c r="B14" s="32" t="s">
        <v>67</v>
      </c>
      <c r="C14" s="32" t="s">
        <v>67</v>
      </c>
      <c r="D14" s="32" t="s">
        <v>67</v>
      </c>
      <c r="E14" s="32" t="s">
        <v>67</v>
      </c>
      <c r="F14" s="32" t="s">
        <v>67</v>
      </c>
      <c r="G14" s="32" t="s">
        <v>67</v>
      </c>
      <c r="H14" s="32" t="s">
        <v>67</v>
      </c>
      <c r="I14" s="32" t="s">
        <v>67</v>
      </c>
      <c r="J14" s="32" t="s">
        <v>67</v>
      </c>
      <c r="K14" s="32" t="s">
        <v>67</v>
      </c>
      <c r="L14" s="32" t="s">
        <v>67</v>
      </c>
      <c r="M14" s="32" t="s">
        <v>67</v>
      </c>
      <c r="N14" s="32" t="s">
        <v>67</v>
      </c>
      <c r="O14" s="32" t="s">
        <v>67</v>
      </c>
      <c r="P14" s="32" t="s">
        <v>67</v>
      </c>
      <c r="Q14" s="32" t="s">
        <v>67</v>
      </c>
      <c r="R14" s="32" t="s">
        <v>67</v>
      </c>
      <c r="S14" s="32" t="s">
        <v>67</v>
      </c>
      <c r="T14" s="32" t="s">
        <v>67</v>
      </c>
      <c r="U14" s="32" t="s">
        <v>67</v>
      </c>
      <c r="V14" s="32" t="s">
        <v>67</v>
      </c>
      <c r="W14" s="32" t="s">
        <v>67</v>
      </c>
      <c r="X14" s="32" t="s">
        <v>67</v>
      </c>
      <c r="Y14" s="32" t="s">
        <v>67</v>
      </c>
      <c r="Z14" s="32" t="s">
        <v>67</v>
      </c>
      <c r="AA14" s="32" t="s">
        <v>67</v>
      </c>
      <c r="AB14" s="32" t="s">
        <v>67</v>
      </c>
      <c r="AC14" s="32" t="s">
        <v>67</v>
      </c>
      <c r="AD14" s="32" t="s">
        <v>67</v>
      </c>
      <c r="AE14" s="32" t="s">
        <v>67</v>
      </c>
    </row>
    <row r="15" spans="1:31" ht="39">
      <c r="A15" s="8" t="s">
        <v>12</v>
      </c>
      <c r="B15" s="15" t="s">
        <v>35</v>
      </c>
      <c r="C15" s="9" t="s">
        <v>36</v>
      </c>
      <c r="D15" s="9" t="s">
        <v>37</v>
      </c>
      <c r="E15" s="9" t="s">
        <v>38</v>
      </c>
      <c r="F15" s="9" t="s">
        <v>39</v>
      </c>
      <c r="G15" s="10" t="s">
        <v>40</v>
      </c>
      <c r="H15" s="15" t="s">
        <v>41</v>
      </c>
      <c r="I15" s="9" t="s">
        <v>42</v>
      </c>
      <c r="J15" s="9" t="s">
        <v>43</v>
      </c>
      <c r="K15" s="9" t="s">
        <v>44</v>
      </c>
      <c r="L15" s="9" t="s">
        <v>45</v>
      </c>
      <c r="M15" s="10" t="s">
        <v>46</v>
      </c>
      <c r="N15" s="15" t="s">
        <v>47</v>
      </c>
      <c r="O15" s="9" t="s">
        <v>48</v>
      </c>
      <c r="P15" s="9" t="s">
        <v>49</v>
      </c>
      <c r="Q15" s="9" t="s">
        <v>50</v>
      </c>
      <c r="R15" s="9" t="s">
        <v>51</v>
      </c>
      <c r="S15" s="10" t="s">
        <v>52</v>
      </c>
      <c r="T15" s="15" t="s">
        <v>53</v>
      </c>
      <c r="U15" s="9" t="s">
        <v>54</v>
      </c>
      <c r="V15" s="9" t="s">
        <v>55</v>
      </c>
      <c r="W15" s="9" t="s">
        <v>56</v>
      </c>
      <c r="X15" s="9" t="s">
        <v>57</v>
      </c>
      <c r="Y15" s="10" t="s">
        <v>58</v>
      </c>
      <c r="Z15" s="9" t="s">
        <v>59</v>
      </c>
      <c r="AA15" s="9" t="s">
        <v>60</v>
      </c>
      <c r="AB15" s="9" t="s">
        <v>61</v>
      </c>
      <c r="AC15" s="9" t="s">
        <v>62</v>
      </c>
      <c r="AD15" s="9" t="s">
        <v>63</v>
      </c>
      <c r="AE15" s="10" t="s">
        <v>64</v>
      </c>
    </row>
    <row r="16" spans="1:31" ht="15">
      <c r="A16" s="11" t="s">
        <v>13</v>
      </c>
      <c r="B16" s="21"/>
      <c r="C16" s="22"/>
      <c r="D16" s="22"/>
      <c r="E16" s="22"/>
      <c r="F16" s="22"/>
      <c r="G16" s="23"/>
      <c r="H16" s="21"/>
      <c r="I16" s="22"/>
      <c r="J16" s="22"/>
      <c r="K16" s="22"/>
      <c r="L16" s="22"/>
      <c r="M16" s="23"/>
      <c r="N16" s="21"/>
      <c r="O16" s="22"/>
      <c r="P16" s="22"/>
      <c r="Q16" s="22"/>
      <c r="R16" s="22"/>
      <c r="S16" s="23"/>
      <c r="T16" s="21"/>
      <c r="U16" s="22"/>
      <c r="V16" s="22"/>
      <c r="W16" s="22"/>
      <c r="X16" s="22"/>
      <c r="Y16" s="23"/>
      <c r="Z16" s="22"/>
      <c r="AA16" s="22"/>
      <c r="AB16" s="22"/>
      <c r="AC16" s="22"/>
      <c r="AD16" s="22"/>
      <c r="AE16" s="23"/>
    </row>
    <row r="17" spans="1:31" ht="15">
      <c r="A17" s="12" t="s">
        <v>14</v>
      </c>
      <c r="B17" s="24"/>
      <c r="C17" s="25"/>
      <c r="D17" s="25"/>
      <c r="E17" s="25"/>
      <c r="F17" s="25"/>
      <c r="G17" s="26"/>
      <c r="H17" s="24"/>
      <c r="I17" s="25"/>
      <c r="J17" s="25"/>
      <c r="K17" s="25"/>
      <c r="L17" s="25"/>
      <c r="M17" s="26"/>
      <c r="N17" s="24"/>
      <c r="O17" s="25"/>
      <c r="P17" s="25"/>
      <c r="Q17" s="25"/>
      <c r="R17" s="25"/>
      <c r="S17" s="26"/>
      <c r="T17" s="24"/>
      <c r="U17" s="25"/>
      <c r="V17" s="25"/>
      <c r="W17" s="25"/>
      <c r="X17" s="25"/>
      <c r="Y17" s="26"/>
      <c r="Z17" s="25"/>
      <c r="AA17" s="25"/>
      <c r="AB17" s="25"/>
      <c r="AC17" s="25"/>
      <c r="AD17" s="25"/>
      <c r="AE17" s="26"/>
    </row>
    <row r="18" spans="1:31" ht="15">
      <c r="A18" s="13" t="s">
        <v>15</v>
      </c>
      <c r="B18" s="24"/>
      <c r="C18" s="25"/>
      <c r="D18" s="25"/>
      <c r="E18" s="25"/>
      <c r="F18" s="25"/>
      <c r="G18" s="26"/>
      <c r="H18" s="24"/>
      <c r="I18" s="25"/>
      <c r="J18" s="25"/>
      <c r="K18" s="25"/>
      <c r="L18" s="25"/>
      <c r="M18" s="26"/>
      <c r="N18" s="24"/>
      <c r="O18" s="25"/>
      <c r="P18" s="25"/>
      <c r="Q18" s="25"/>
      <c r="R18" s="25"/>
      <c r="S18" s="26"/>
      <c r="T18" s="24"/>
      <c r="U18" s="25"/>
      <c r="V18" s="25"/>
      <c r="W18" s="25"/>
      <c r="X18" s="25"/>
      <c r="Y18" s="26"/>
      <c r="Z18" s="25"/>
      <c r="AA18" s="25"/>
      <c r="AB18" s="25"/>
      <c r="AC18" s="25"/>
      <c r="AD18" s="25"/>
      <c r="AE18" s="26"/>
    </row>
    <row r="19" spans="1:31" ht="15">
      <c r="A19" s="12" t="s">
        <v>16</v>
      </c>
      <c r="B19" s="24"/>
      <c r="C19" s="25"/>
      <c r="D19" s="25"/>
      <c r="E19" s="25"/>
      <c r="F19" s="25"/>
      <c r="G19" s="26"/>
      <c r="H19" s="24"/>
      <c r="I19" s="25"/>
      <c r="J19" s="25"/>
      <c r="K19" s="25"/>
      <c r="L19" s="25"/>
      <c r="M19" s="26"/>
      <c r="N19" s="24"/>
      <c r="O19" s="25"/>
      <c r="P19" s="25"/>
      <c r="Q19" s="25"/>
      <c r="R19" s="25"/>
      <c r="S19" s="26"/>
      <c r="T19" s="24"/>
      <c r="U19" s="25"/>
      <c r="V19" s="25"/>
      <c r="W19" s="25"/>
      <c r="X19" s="25"/>
      <c r="Y19" s="26"/>
      <c r="Z19" s="25"/>
      <c r="AA19" s="25"/>
      <c r="AB19" s="25"/>
      <c r="AC19" s="25"/>
      <c r="AD19" s="25"/>
      <c r="AE19" s="26"/>
    </row>
    <row r="20" spans="1:31" ht="15">
      <c r="A20" s="13" t="s">
        <v>17</v>
      </c>
      <c r="B20" s="24"/>
      <c r="C20" s="25"/>
      <c r="D20" s="25"/>
      <c r="E20" s="25"/>
      <c r="F20" s="25"/>
      <c r="G20" s="26"/>
      <c r="H20" s="24"/>
      <c r="I20" s="25"/>
      <c r="J20" s="25"/>
      <c r="K20" s="25"/>
      <c r="L20" s="25"/>
      <c r="M20" s="26"/>
      <c r="N20" s="24"/>
      <c r="O20" s="25"/>
      <c r="P20" s="25"/>
      <c r="Q20" s="25"/>
      <c r="R20" s="25"/>
      <c r="S20" s="26"/>
      <c r="T20" s="24"/>
      <c r="U20" s="25"/>
      <c r="V20" s="25"/>
      <c r="W20" s="25"/>
      <c r="X20" s="25"/>
      <c r="Y20" s="26"/>
      <c r="Z20" s="25"/>
      <c r="AA20" s="25"/>
      <c r="AB20" s="25"/>
      <c r="AC20" s="25"/>
      <c r="AD20" s="25"/>
      <c r="AE20" s="26"/>
    </row>
    <row r="21" spans="1:31" ht="15">
      <c r="A21" s="12" t="s">
        <v>18</v>
      </c>
      <c r="B21" s="24"/>
      <c r="C21" s="25"/>
      <c r="D21" s="25"/>
      <c r="E21" s="25"/>
      <c r="F21" s="25"/>
      <c r="G21" s="26"/>
      <c r="H21" s="24"/>
      <c r="I21" s="25"/>
      <c r="J21" s="25"/>
      <c r="K21" s="25"/>
      <c r="L21" s="25"/>
      <c r="M21" s="26"/>
      <c r="N21" s="24"/>
      <c r="O21" s="25"/>
      <c r="P21" s="25"/>
      <c r="Q21" s="25"/>
      <c r="R21" s="25"/>
      <c r="S21" s="26"/>
      <c r="T21" s="24"/>
      <c r="U21" s="25"/>
      <c r="V21" s="25"/>
      <c r="W21" s="25"/>
      <c r="X21" s="25"/>
      <c r="Y21" s="26"/>
      <c r="Z21" s="25"/>
      <c r="AA21" s="25"/>
      <c r="AB21" s="25"/>
      <c r="AC21" s="25"/>
      <c r="AD21" s="25"/>
      <c r="AE21" s="26"/>
    </row>
    <row r="22" spans="1:31" ht="15">
      <c r="A22" s="13" t="s">
        <v>19</v>
      </c>
      <c r="B22" s="24"/>
      <c r="C22" s="25"/>
      <c r="D22" s="25"/>
      <c r="E22" s="25"/>
      <c r="F22" s="25"/>
      <c r="G22" s="26"/>
      <c r="H22" s="24"/>
      <c r="I22" s="25"/>
      <c r="J22" s="25"/>
      <c r="K22" s="25"/>
      <c r="L22" s="25"/>
      <c r="M22" s="26"/>
      <c r="N22" s="24"/>
      <c r="O22" s="25"/>
      <c r="P22" s="25"/>
      <c r="Q22" s="25"/>
      <c r="R22" s="25"/>
      <c r="S22" s="26"/>
      <c r="T22" s="24"/>
      <c r="U22" s="25"/>
      <c r="V22" s="25"/>
      <c r="W22" s="25"/>
      <c r="X22" s="25"/>
      <c r="Y22" s="26"/>
      <c r="Z22" s="25"/>
      <c r="AA22" s="25"/>
      <c r="AB22" s="25"/>
      <c r="AC22" s="25"/>
      <c r="AD22" s="25"/>
      <c r="AE22" s="26"/>
    </row>
    <row r="23" spans="1:31" ht="15">
      <c r="A23" s="12" t="s">
        <v>20</v>
      </c>
      <c r="B23" s="24"/>
      <c r="C23" s="25"/>
      <c r="D23" s="25"/>
      <c r="E23" s="25"/>
      <c r="F23" s="25"/>
      <c r="G23" s="26"/>
      <c r="H23" s="24"/>
      <c r="I23" s="25"/>
      <c r="J23" s="25"/>
      <c r="K23" s="25"/>
      <c r="L23" s="25"/>
      <c r="M23" s="26"/>
      <c r="N23" s="24"/>
      <c r="O23" s="25"/>
      <c r="P23" s="25"/>
      <c r="Q23" s="25"/>
      <c r="R23" s="25"/>
      <c r="S23" s="26"/>
      <c r="T23" s="24"/>
      <c r="U23" s="25"/>
      <c r="V23" s="25"/>
      <c r="W23" s="25"/>
      <c r="X23" s="25"/>
      <c r="Y23" s="26"/>
      <c r="Z23" s="25"/>
      <c r="AA23" s="25"/>
      <c r="AB23" s="25"/>
      <c r="AC23" s="25"/>
      <c r="AD23" s="25"/>
      <c r="AE23" s="26"/>
    </row>
    <row r="24" spans="1:31" ht="15.75" thickBot="1">
      <c r="A24" s="14" t="s">
        <v>21</v>
      </c>
      <c r="B24" s="27"/>
      <c r="C24" s="28"/>
      <c r="D24" s="28"/>
      <c r="E24" s="28"/>
      <c r="F24" s="28"/>
      <c r="G24" s="29"/>
      <c r="H24" s="27"/>
      <c r="I24" s="28"/>
      <c r="J24" s="28"/>
      <c r="K24" s="28"/>
      <c r="L24" s="28"/>
      <c r="M24" s="29"/>
      <c r="N24" s="27"/>
      <c r="O24" s="28"/>
      <c r="P24" s="28"/>
      <c r="Q24" s="28"/>
      <c r="R24" s="28"/>
      <c r="S24" s="29"/>
      <c r="T24" s="27"/>
      <c r="U24" s="28"/>
      <c r="V24" s="28"/>
      <c r="W24" s="28"/>
      <c r="X24" s="28"/>
      <c r="Y24" s="29"/>
      <c r="Z24" s="28"/>
      <c r="AA24" s="28"/>
      <c r="AB24" s="28"/>
      <c r="AC24" s="28"/>
      <c r="AD24" s="28"/>
      <c r="AE24" s="29"/>
    </row>
    <row r="25" spans="18:30" ht="15">
      <c r="R25" s="4"/>
      <c r="S25" s="4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8:31" ht="15">
      <c r="R26" s="4"/>
      <c r="S26" s="4"/>
      <c r="T26" s="1"/>
      <c r="U26" s="1"/>
      <c r="V26" s="1"/>
      <c r="W26" s="1"/>
      <c r="X26" s="1" t="s">
        <v>28</v>
      </c>
      <c r="Y26" s="1">
        <f>SUM(Z27:Z29)</f>
        <v>0</v>
      </c>
      <c r="Z26" s="1"/>
      <c r="AA26" s="1"/>
      <c r="AB26" s="1" t="s">
        <v>31</v>
      </c>
      <c r="AC26" s="1">
        <f>SUM(AD27:AD33)</f>
        <v>0</v>
      </c>
      <c r="AD26" s="1"/>
      <c r="AE26" s="4"/>
    </row>
    <row r="27" spans="18:32" ht="15.75" thickBot="1">
      <c r="R27" s="4"/>
      <c r="S27" s="19"/>
      <c r="T27" s="19"/>
      <c r="V27" s="19"/>
      <c r="W27" s="19"/>
      <c r="X27" s="1" t="s">
        <v>5</v>
      </c>
      <c r="Y27" s="1">
        <v>35</v>
      </c>
      <c r="Z27" s="1">
        <f>COUNTIF(B24:AE24,"35mm")</f>
        <v>0</v>
      </c>
      <c r="AA27" s="1"/>
      <c r="AB27" s="1"/>
      <c r="AC27" s="1">
        <v>15</v>
      </c>
      <c r="AD27" s="1">
        <f>COUNTIF(B24:AE24,"15mm")</f>
        <v>0</v>
      </c>
      <c r="AE27" s="19"/>
      <c r="AF27" s="19"/>
    </row>
    <row r="28" spans="2:32" ht="15.75" thickBot="1">
      <c r="B28" s="83" t="s">
        <v>26</v>
      </c>
      <c r="C28" s="84"/>
      <c r="D28" s="85"/>
      <c r="E28" s="7"/>
      <c r="F28" s="7"/>
      <c r="G28" s="7"/>
      <c r="H28" s="7"/>
      <c r="I28" s="59" t="s">
        <v>24</v>
      </c>
      <c r="J28" s="60"/>
      <c r="K28" s="61"/>
      <c r="L28" s="1" t="s">
        <v>75</v>
      </c>
      <c r="R28" s="4"/>
      <c r="S28" s="19"/>
      <c r="T28" s="19"/>
      <c r="V28" s="19"/>
      <c r="W28" s="19"/>
      <c r="X28" s="1" t="s">
        <v>2</v>
      </c>
      <c r="Y28" s="1">
        <v>40</v>
      </c>
      <c r="Z28" s="1">
        <f>COUNTIF(B23:AE24,"40mm")</f>
        <v>0</v>
      </c>
      <c r="AA28" s="1"/>
      <c r="AB28" s="1"/>
      <c r="AC28" s="1">
        <v>20</v>
      </c>
      <c r="AD28" s="1">
        <f>COUNTIF(B23:AE23,"20mm")</f>
        <v>0</v>
      </c>
      <c r="AE28" s="19"/>
      <c r="AF28" s="19"/>
    </row>
    <row r="29" spans="2:32" ht="15">
      <c r="B29" s="80" t="s">
        <v>5</v>
      </c>
      <c r="C29" s="81"/>
      <c r="D29" s="30"/>
      <c r="E29" s="7"/>
      <c r="F29" s="7"/>
      <c r="G29" s="7"/>
      <c r="H29" s="7"/>
      <c r="I29" s="62" t="s">
        <v>5</v>
      </c>
      <c r="J29" s="63"/>
      <c r="K29" s="18">
        <f>COUNTIF($B$16:$AE$24,"15mm")</f>
        <v>0</v>
      </c>
      <c r="L29" s="1" t="str">
        <f>IF($K29=$D29,"OK",IF($K29=0,IF($D29="","OK",FALSE)))</f>
        <v>OK</v>
      </c>
      <c r="R29" s="4"/>
      <c r="S29" s="19"/>
      <c r="T29" s="19"/>
      <c r="V29" s="19"/>
      <c r="W29" s="19"/>
      <c r="X29" s="1" t="s">
        <v>3</v>
      </c>
      <c r="Y29" s="1">
        <v>50</v>
      </c>
      <c r="Z29" s="1">
        <f>COUNTIF(B23:AE24,"50mm")</f>
        <v>0</v>
      </c>
      <c r="AA29" s="1"/>
      <c r="AB29" s="1"/>
      <c r="AC29" s="1">
        <v>25</v>
      </c>
      <c r="AD29" s="1">
        <f>COUNTIF(B$22:AE$22,"25mm")</f>
        <v>0</v>
      </c>
      <c r="AE29" s="19"/>
      <c r="AF29" s="19"/>
    </row>
    <row r="30" spans="2:32" ht="15">
      <c r="B30" s="64" t="s">
        <v>2</v>
      </c>
      <c r="C30" s="65"/>
      <c r="D30" s="31">
        <v>4</v>
      </c>
      <c r="E30" s="7"/>
      <c r="F30" s="7"/>
      <c r="G30" s="7"/>
      <c r="H30" s="7"/>
      <c r="I30" s="64" t="s">
        <v>2</v>
      </c>
      <c r="J30" s="65"/>
      <c r="K30" s="16">
        <f>COUNTIF($B$16:$AE$24,"20mm")</f>
        <v>0</v>
      </c>
      <c r="L30" s="1" t="b">
        <f aca="true" t="shared" si="0" ref="L30:L35">IF($K30=$D30,"OK",IF($K30=0,IF($D30="","OK",FALSE)))</f>
        <v>0</v>
      </c>
      <c r="R30" s="4"/>
      <c r="S30" s="19"/>
      <c r="T30" s="19"/>
      <c r="V30" s="19"/>
      <c r="W30" s="19"/>
      <c r="X30" s="1" t="s">
        <v>4</v>
      </c>
      <c r="Y30" s="1" t="s">
        <v>29</v>
      </c>
      <c r="Z30" s="1">
        <f>SUM(Z31:Z35)</f>
        <v>0</v>
      </c>
      <c r="AA30" s="1"/>
      <c r="AB30" s="1"/>
      <c r="AC30" s="1">
        <v>30</v>
      </c>
      <c r="AD30" s="1">
        <f>COUNTIF(B21:AE22,"30mm")</f>
        <v>0</v>
      </c>
      <c r="AE30" s="19"/>
      <c r="AF30" s="19"/>
    </row>
    <row r="31" spans="2:32" ht="15">
      <c r="B31" s="80" t="s">
        <v>3</v>
      </c>
      <c r="C31" s="81"/>
      <c r="D31" s="30">
        <v>4</v>
      </c>
      <c r="E31" s="7"/>
      <c r="F31" s="7"/>
      <c r="G31" s="7"/>
      <c r="H31" s="7"/>
      <c r="I31" s="80" t="s">
        <v>3</v>
      </c>
      <c r="J31" s="81"/>
      <c r="K31" s="16">
        <f>COUNTIF($B$16:$AE$24,"25mm")</f>
        <v>0</v>
      </c>
      <c r="L31" s="1" t="b">
        <f t="shared" si="0"/>
        <v>0</v>
      </c>
      <c r="R31" s="4"/>
      <c r="S31" s="19"/>
      <c r="T31" s="19"/>
      <c r="V31" s="19"/>
      <c r="W31" s="19"/>
      <c r="X31" s="1" t="s">
        <v>6</v>
      </c>
      <c r="Y31" s="1">
        <v>25</v>
      </c>
      <c r="Z31" s="1">
        <f>COUNTIF(B$24:AE$24,"25mm")</f>
        <v>0</v>
      </c>
      <c r="AA31" s="1"/>
      <c r="AB31" s="1"/>
      <c r="AC31" s="1">
        <v>35</v>
      </c>
      <c r="AD31" s="1">
        <f>COUNTIF(B20:AE21,"35mm")</f>
        <v>0</v>
      </c>
      <c r="AE31" s="19"/>
      <c r="AF31" s="19"/>
    </row>
    <row r="32" spans="2:32" ht="15">
      <c r="B32" s="64" t="s">
        <v>4</v>
      </c>
      <c r="C32" s="65"/>
      <c r="D32" s="31">
        <v>4</v>
      </c>
      <c r="E32" s="7"/>
      <c r="F32" s="7"/>
      <c r="G32" s="7"/>
      <c r="H32" s="7"/>
      <c r="I32" s="64" t="s">
        <v>4</v>
      </c>
      <c r="J32" s="65"/>
      <c r="K32" s="16">
        <f>COUNTIF($B$16:$AE$24,"30mm")</f>
        <v>0</v>
      </c>
      <c r="L32" s="1" t="b">
        <f t="shared" si="0"/>
        <v>0</v>
      </c>
      <c r="R32" s="4"/>
      <c r="S32" s="19"/>
      <c r="T32" s="19"/>
      <c r="V32" s="19"/>
      <c r="W32" s="19"/>
      <c r="X32" s="1" t="s">
        <v>0</v>
      </c>
      <c r="Y32" s="1">
        <v>30</v>
      </c>
      <c r="Z32" s="1">
        <f>COUNTIF(B$24:AE$24,"30mm")</f>
        <v>0</v>
      </c>
      <c r="AA32" s="1"/>
      <c r="AB32" s="1"/>
      <c r="AC32" s="1">
        <v>40</v>
      </c>
      <c r="AD32" s="1">
        <f>COUNTIF(B20:AE20,"40mm")</f>
        <v>0</v>
      </c>
      <c r="AE32" s="19"/>
      <c r="AF32" s="19"/>
    </row>
    <row r="33" spans="2:32" ht="15">
      <c r="B33" s="80" t="s">
        <v>6</v>
      </c>
      <c r="C33" s="81"/>
      <c r="D33" s="30">
        <v>4</v>
      </c>
      <c r="E33" s="7"/>
      <c r="F33" s="7"/>
      <c r="G33" s="7"/>
      <c r="H33" s="7"/>
      <c r="I33" s="80" t="s">
        <v>6</v>
      </c>
      <c r="J33" s="81"/>
      <c r="K33" s="16">
        <f>COUNTIF($B$16:$AE$24,"35mm")</f>
        <v>0</v>
      </c>
      <c r="L33" s="1" t="b">
        <f t="shared" si="0"/>
        <v>0</v>
      </c>
      <c r="V33" s="19"/>
      <c r="W33" s="19"/>
      <c r="X33" s="1" t="s">
        <v>1</v>
      </c>
      <c r="Y33" s="1">
        <v>35</v>
      </c>
      <c r="Z33" s="1">
        <f>COUNTIF(B23:AE23,"35mm")</f>
        <v>0</v>
      </c>
      <c r="AA33" s="1"/>
      <c r="AB33" s="1"/>
      <c r="AC33" s="1">
        <v>50</v>
      </c>
      <c r="AD33" s="1">
        <f>COUNTIF(B19:AE20,"50mm")</f>
        <v>0</v>
      </c>
      <c r="AE33" s="19"/>
      <c r="AF33" s="19"/>
    </row>
    <row r="34" spans="2:32" ht="15">
      <c r="B34" s="64" t="s">
        <v>0</v>
      </c>
      <c r="C34" s="65"/>
      <c r="D34" s="31">
        <v>8</v>
      </c>
      <c r="E34" s="20"/>
      <c r="F34" s="7"/>
      <c r="G34" s="7"/>
      <c r="H34" s="7"/>
      <c r="I34" s="64" t="s">
        <v>0</v>
      </c>
      <c r="J34" s="65"/>
      <c r="K34" s="16">
        <f>COUNTIF($B$16:$AE$24,"40mm")</f>
        <v>0</v>
      </c>
      <c r="L34" s="1" t="b">
        <f t="shared" si="0"/>
        <v>0</v>
      </c>
      <c r="Y34" s="1">
        <v>40</v>
      </c>
      <c r="Z34" s="1">
        <f>COUNTIF(B$22:AE$22,"40mm")</f>
        <v>0</v>
      </c>
      <c r="AA34" s="1"/>
      <c r="AB34" s="1"/>
      <c r="AC34" s="1" t="s">
        <v>32</v>
      </c>
      <c r="AD34" s="1">
        <f>SUM(AD35:AD41)</f>
        <v>0</v>
      </c>
      <c r="AE34" s="19"/>
      <c r="AF34" s="19"/>
    </row>
    <row r="35" spans="2:32" ht="15.75" thickBot="1">
      <c r="B35" s="80" t="s">
        <v>1</v>
      </c>
      <c r="C35" s="81"/>
      <c r="D35" s="30">
        <v>6</v>
      </c>
      <c r="E35" s="20"/>
      <c r="F35" s="7"/>
      <c r="G35" s="7"/>
      <c r="H35" s="7"/>
      <c r="I35" s="86" t="s">
        <v>1</v>
      </c>
      <c r="J35" s="87"/>
      <c r="K35" s="17">
        <f>COUNTIF(B16:AE24,"50mm")</f>
        <v>0</v>
      </c>
      <c r="L35" s="1" t="b">
        <f t="shared" si="0"/>
        <v>0</v>
      </c>
      <c r="Y35" s="1">
        <v>50</v>
      </c>
      <c r="Z35" s="1">
        <f>COUNTIF(B$22:AE$22,"50mm")</f>
        <v>0</v>
      </c>
      <c r="AA35" s="1"/>
      <c r="AB35" s="1"/>
      <c r="AC35" s="1">
        <v>15</v>
      </c>
      <c r="AD35" s="1">
        <f>COUNTIF(B23:AE23,"15mm")</f>
        <v>0</v>
      </c>
      <c r="AE35" s="19"/>
      <c r="AF35" s="19"/>
    </row>
    <row r="36" spans="2:32" ht="15.75" thickBot="1">
      <c r="B36" s="82" t="s">
        <v>25</v>
      </c>
      <c r="C36" s="66"/>
      <c r="D36" s="17">
        <f>SUM(D29:D35)</f>
        <v>30</v>
      </c>
      <c r="E36" s="20" t="str">
        <f>IF(D36=30,"OK",FALSE)</f>
        <v>OK</v>
      </c>
      <c r="F36" s="7"/>
      <c r="G36" s="7"/>
      <c r="H36" s="7"/>
      <c r="I36" s="7"/>
      <c r="J36" s="7"/>
      <c r="K36" s="7"/>
      <c r="L36" s="1"/>
      <c r="Y36" s="1" t="s">
        <v>30</v>
      </c>
      <c r="Z36" s="1">
        <f>SUM(Z37:Z42)</f>
        <v>0</v>
      </c>
      <c r="AA36" s="1"/>
      <c r="AB36" s="1"/>
      <c r="AC36" s="1">
        <v>20</v>
      </c>
      <c r="AD36" s="1">
        <f>COUNTIF(B22:AE22,"20mm")</f>
        <v>0</v>
      </c>
      <c r="AE36" s="19"/>
      <c r="AF36" s="19"/>
    </row>
    <row r="37" spans="1:32" ht="15">
      <c r="A37" s="19"/>
      <c r="B37" s="19"/>
      <c r="C37" s="19"/>
      <c r="D37" s="19"/>
      <c r="E37" s="19"/>
      <c r="F37" s="1"/>
      <c r="G37" s="1"/>
      <c r="H37" s="1" t="s">
        <v>73</v>
      </c>
      <c r="I37" s="1" t="s">
        <v>74</v>
      </c>
      <c r="J37" s="1"/>
      <c r="K37" s="1"/>
      <c r="L37" s="19"/>
      <c r="M37" s="19"/>
      <c r="N37" s="19"/>
      <c r="O37" s="19"/>
      <c r="P37" s="19"/>
      <c r="Q37" s="19"/>
      <c r="Y37" s="1">
        <v>20</v>
      </c>
      <c r="Z37" s="1">
        <f>COUNTIF(B24:AE24,"20mm")</f>
        <v>0</v>
      </c>
      <c r="AA37" s="1"/>
      <c r="AB37" s="1"/>
      <c r="AC37" s="1">
        <v>25</v>
      </c>
      <c r="AD37" s="1">
        <f>COUNTIF(B21:AE21,"25mm")</f>
        <v>0</v>
      </c>
      <c r="AE37" s="19"/>
      <c r="AF37" s="19"/>
    </row>
    <row r="38" spans="1:32" ht="15">
      <c r="A38" s="19"/>
      <c r="B38" s="19"/>
      <c r="C38" s="19"/>
      <c r="D38" s="1">
        <f>COUNTIF(U7:AD7,"OK")</f>
        <v>0</v>
      </c>
      <c r="E38" s="1"/>
      <c r="F38" s="1" t="s">
        <v>67</v>
      </c>
      <c r="G38" s="1"/>
      <c r="H38" s="1">
        <f>COUNTIF(B14:AE14,"Livre")</f>
        <v>30</v>
      </c>
      <c r="I38" s="1"/>
      <c r="J38" s="19"/>
      <c r="K38" s="19"/>
      <c r="L38" s="19"/>
      <c r="M38" s="19"/>
      <c r="N38" s="19"/>
      <c r="O38" s="19"/>
      <c r="P38" s="19"/>
      <c r="Q38" s="19"/>
      <c r="Y38" s="1">
        <v>25</v>
      </c>
      <c r="Z38" s="1">
        <f>COUNTIF(B$23:AE$23,"25mm")</f>
        <v>0</v>
      </c>
      <c r="AA38" s="1"/>
      <c r="AB38" s="1"/>
      <c r="AC38" s="1">
        <v>30</v>
      </c>
      <c r="AD38" s="1">
        <f>COUNTIF(B20:AE20,"30mm")</f>
        <v>0</v>
      </c>
      <c r="AE38" s="19"/>
      <c r="AF38" s="19"/>
    </row>
    <row r="39" spans="1:32" ht="15">
      <c r="A39" s="19"/>
      <c r="B39" s="19"/>
      <c r="C39" s="19"/>
      <c r="D39" s="1">
        <f>COUNTIF(L29:L35,"OK")</f>
        <v>1</v>
      </c>
      <c r="E39" s="1"/>
      <c r="F39" s="1" t="s">
        <v>68</v>
      </c>
      <c r="G39" s="1"/>
      <c r="H39" s="1">
        <f>IF(H38&gt;24,0,IF(H38&lt;21,0,1))</f>
        <v>0</v>
      </c>
      <c r="I39" s="1"/>
      <c r="J39" s="19"/>
      <c r="K39" s="19"/>
      <c r="L39" s="19"/>
      <c r="M39" s="19"/>
      <c r="N39" s="19"/>
      <c r="O39" s="19"/>
      <c r="P39" s="19"/>
      <c r="Q39" s="19"/>
      <c r="Y39" s="1">
        <v>30</v>
      </c>
      <c r="Z39" s="1">
        <f>COUNTIF(B$23:AE$23,"30mm")</f>
        <v>0</v>
      </c>
      <c r="AA39" s="1"/>
      <c r="AB39" s="1"/>
      <c r="AC39" s="1">
        <v>35</v>
      </c>
      <c r="AD39" s="1">
        <f>COUNTIF(B18:AE19,"35mm")</f>
        <v>0</v>
      </c>
      <c r="AE39" s="19"/>
      <c r="AF39" s="19"/>
    </row>
    <row r="40" spans="1:32" ht="15">
      <c r="A40" s="19"/>
      <c r="B40" s="19"/>
      <c r="C40" s="19"/>
      <c r="D40" s="1">
        <f>COUNTIF(E36,"OK")</f>
        <v>1</v>
      </c>
      <c r="E40" s="1"/>
      <c r="F40" s="1" t="s">
        <v>69</v>
      </c>
      <c r="G40" s="1"/>
      <c r="H40" s="1"/>
      <c r="I40" s="1"/>
      <c r="J40" s="19"/>
      <c r="K40" s="19"/>
      <c r="L40" s="19"/>
      <c r="M40" s="19"/>
      <c r="N40" s="19"/>
      <c r="O40" s="19"/>
      <c r="P40" s="19"/>
      <c r="Q40" s="19"/>
      <c r="Y40" s="1">
        <v>35</v>
      </c>
      <c r="Z40" s="1">
        <f>COUNTIF(B22:AE22,"35mm")</f>
        <v>0</v>
      </c>
      <c r="AA40" s="1"/>
      <c r="AB40" s="1"/>
      <c r="AC40" s="1">
        <v>40</v>
      </c>
      <c r="AD40" s="1">
        <f>COUNTIF(B18:AE19,"40mm")</f>
        <v>0</v>
      </c>
      <c r="AE40" s="19"/>
      <c r="AF40" s="19"/>
    </row>
    <row r="41" spans="1:32" ht="15.75">
      <c r="A41" s="19"/>
      <c r="B41" s="19"/>
      <c r="C41" s="19"/>
      <c r="D41" s="1">
        <f>SUM(D38:D40)+H39</f>
        <v>2</v>
      </c>
      <c r="E41" s="1"/>
      <c r="F41" s="1" t="s">
        <v>70</v>
      </c>
      <c r="G41" s="1"/>
      <c r="H41" s="1"/>
      <c r="I41" s="1"/>
      <c r="J41" s="19"/>
      <c r="K41" s="19"/>
      <c r="L41" s="19"/>
      <c r="M41" s="19"/>
      <c r="N41" s="19"/>
      <c r="O41" s="19"/>
      <c r="P41" s="19"/>
      <c r="Q41" s="19"/>
      <c r="Y41" s="1">
        <v>40</v>
      </c>
      <c r="Z41" s="1">
        <f>COUNTIF(B$21:AE$21,"40mm")</f>
        <v>0</v>
      </c>
      <c r="AA41" s="40" t="s">
        <v>65</v>
      </c>
      <c r="AB41" s="19"/>
      <c r="AC41" s="1">
        <v>50</v>
      </c>
      <c r="AD41" s="1">
        <f>COUNTIF(B16:AE18,"50mm")</f>
        <v>0</v>
      </c>
      <c r="AE41" s="19"/>
      <c r="AF41" s="19"/>
    </row>
    <row r="42" spans="1:32" ht="15">
      <c r="A42" s="19"/>
      <c r="B42" s="19"/>
      <c r="C42" s="19"/>
      <c r="D42" s="1"/>
      <c r="E42" s="1"/>
      <c r="F42" s="1" t="s">
        <v>71</v>
      </c>
      <c r="G42" s="1"/>
      <c r="H42" s="1"/>
      <c r="I42" s="1"/>
      <c r="J42" s="19"/>
      <c r="K42" s="19"/>
      <c r="L42" s="19"/>
      <c r="M42" s="19"/>
      <c r="N42" s="19"/>
      <c r="O42" s="19"/>
      <c r="P42" s="19"/>
      <c r="Q42" s="19"/>
      <c r="W42" s="19"/>
      <c r="Y42" s="1">
        <v>50</v>
      </c>
      <c r="Z42" s="1">
        <f>COUNTIF(B$21:AE$21,"50mm")</f>
        <v>0</v>
      </c>
      <c r="AA42" s="41" t="s">
        <v>66</v>
      </c>
      <c r="AB42" s="39"/>
      <c r="AC42" s="39"/>
      <c r="AD42" s="39"/>
      <c r="AE42" s="39"/>
      <c r="AF42" s="19"/>
    </row>
    <row r="43" spans="1:32" ht="15">
      <c r="A43" s="19"/>
      <c r="B43" s="19"/>
      <c r="C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1:32" ht="15">
      <c r="A44" s="19"/>
      <c r="B44" s="19"/>
      <c r="C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1:32" ht="15">
      <c r="A45" s="19"/>
      <c r="B45" s="19"/>
      <c r="C45" s="19"/>
      <c r="D45" s="19"/>
      <c r="E45" s="19"/>
      <c r="F45" s="1"/>
      <c r="G45" s="1"/>
      <c r="H45" s="1"/>
      <c r="I45" s="1"/>
      <c r="J45" s="1"/>
      <c r="K45" s="1"/>
      <c r="L45" s="1"/>
      <c r="M45" s="1"/>
      <c r="N45" s="1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1:32" ht="15">
      <c r="A46" s="19"/>
      <c r="B46" s="19"/>
      <c r="C46" s="19"/>
      <c r="D46" s="19"/>
      <c r="E46" s="19"/>
      <c r="F46" s="1"/>
      <c r="G46" s="1"/>
      <c r="H46" s="1"/>
      <c r="I46" s="1" t="s">
        <v>91</v>
      </c>
      <c r="J46" s="1">
        <f>COUNTIF(B24:AE24,"15mm")</f>
        <v>0</v>
      </c>
      <c r="K46" s="1">
        <f>#VALUE!</f>
      </c>
      <c r="L46" s="1"/>
      <c r="M46" s="1"/>
      <c r="N46" s="1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1:32" ht="15">
      <c r="A47" s="19"/>
      <c r="B47" s="19"/>
      <c r="C47" s="19"/>
      <c r="D47" s="19"/>
      <c r="E47" s="19"/>
      <c r="F47" s="1"/>
      <c r="G47" s="1"/>
      <c r="H47" s="1"/>
      <c r="I47" s="1" t="s">
        <v>92</v>
      </c>
      <c r="J47" s="1">
        <f>COUNTIF(B23:AE23,"15mm")</f>
        <v>0</v>
      </c>
      <c r="K47" s="1">
        <f>#VALUE!</f>
      </c>
      <c r="L47" s="1"/>
      <c r="M47" s="1"/>
      <c r="N47" s="1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</row>
    <row r="48" spans="1:32" ht="15">
      <c r="A48" s="19"/>
      <c r="B48" s="19"/>
      <c r="C48" s="19"/>
      <c r="D48" s="19"/>
      <c r="E48" s="19"/>
      <c r="F48" s="1"/>
      <c r="G48" s="1"/>
      <c r="H48" s="1"/>
      <c r="I48" s="1" t="s">
        <v>93</v>
      </c>
      <c r="J48" s="1">
        <f>COUNTIF($B24:$AE24,"20mm")</f>
        <v>0</v>
      </c>
      <c r="K48" s="1">
        <f>#VALUE!</f>
      </c>
      <c r="L48" s="1"/>
      <c r="M48" s="1"/>
      <c r="N48" s="1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2" ht="15">
      <c r="A49" s="19"/>
      <c r="B49" s="19"/>
      <c r="C49" s="19"/>
      <c r="D49" s="19"/>
      <c r="E49" s="19"/>
      <c r="F49" s="1"/>
      <c r="G49" s="1"/>
      <c r="H49" s="1"/>
      <c r="I49" s="1" t="s">
        <v>94</v>
      </c>
      <c r="J49" s="1">
        <f>COUNTIF(B23:AE23,"20mm")</f>
        <v>0</v>
      </c>
      <c r="K49" s="1">
        <f>#VALUE!</f>
      </c>
      <c r="L49" s="1"/>
      <c r="M49" s="1"/>
      <c r="N49" s="1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21" ht="15">
      <c r="A50" s="19"/>
      <c r="B50" s="19"/>
      <c r="C50" s="19"/>
      <c r="D50" s="19"/>
      <c r="E50" s="19"/>
      <c r="F50" s="1"/>
      <c r="G50" s="1"/>
      <c r="H50" s="1"/>
      <c r="I50" s="1" t="s">
        <v>95</v>
      </c>
      <c r="J50" s="1">
        <f>COUNTIF(B22:AE22,"20mm")</f>
        <v>0</v>
      </c>
      <c r="K50" s="1">
        <f>#VALUE!</f>
      </c>
      <c r="L50" s="1"/>
      <c r="M50" s="1"/>
      <c r="N50" s="1"/>
      <c r="O50" s="19"/>
      <c r="P50" s="19"/>
      <c r="Q50" s="19"/>
      <c r="R50" s="19"/>
      <c r="S50" s="19"/>
      <c r="T50" s="19"/>
      <c r="U50" s="19"/>
    </row>
    <row r="51" spans="1:21" ht="15">
      <c r="A51" s="19"/>
      <c r="B51" s="19"/>
      <c r="C51" s="19"/>
      <c r="D51" s="19"/>
      <c r="E51" s="19"/>
      <c r="F51" s="1"/>
      <c r="G51" s="1"/>
      <c r="H51" s="1"/>
      <c r="I51" s="1" t="s">
        <v>96</v>
      </c>
      <c r="J51" s="1">
        <f>COUNTIF(B24:AE24,"25mm")</f>
        <v>0</v>
      </c>
      <c r="K51" s="1">
        <f>#VALUE!</f>
      </c>
      <c r="L51" s="1"/>
      <c r="M51" s="1"/>
      <c r="N51" s="1"/>
      <c r="O51" s="19"/>
      <c r="P51" s="19"/>
      <c r="Q51" s="19"/>
      <c r="R51" s="19"/>
      <c r="S51" s="19"/>
      <c r="T51" s="19"/>
      <c r="U51" s="19"/>
    </row>
    <row r="52" spans="1:21" ht="15">
      <c r="A52" s="19"/>
      <c r="B52" s="19"/>
      <c r="C52" s="19"/>
      <c r="D52" s="19"/>
      <c r="E52" s="19"/>
      <c r="F52" s="1"/>
      <c r="G52" s="1"/>
      <c r="H52" s="1"/>
      <c r="I52" s="1" t="s">
        <v>97</v>
      </c>
      <c r="J52" s="1">
        <f>COUNTIF(B23:AE23,"25mm")</f>
        <v>0</v>
      </c>
      <c r="K52" s="1">
        <f>#VALUE!</f>
      </c>
      <c r="L52" s="1"/>
      <c r="M52" s="1"/>
      <c r="N52" s="1"/>
      <c r="O52" s="19"/>
      <c r="P52" s="19"/>
      <c r="Q52" s="19"/>
      <c r="R52" s="19"/>
      <c r="S52" s="19"/>
      <c r="T52" s="19"/>
      <c r="U52" s="19"/>
    </row>
    <row r="53" spans="6:21" ht="15">
      <c r="F53" s="1"/>
      <c r="G53" s="1"/>
      <c r="H53" s="1"/>
      <c r="I53" s="1" t="s">
        <v>98</v>
      </c>
      <c r="J53" s="1">
        <f>COUNTIF(B22:AE22,"25mm")</f>
        <v>0</v>
      </c>
      <c r="K53" s="1">
        <f>#VALUE!</f>
      </c>
      <c r="L53" s="1"/>
      <c r="M53" s="1"/>
      <c r="N53" s="1"/>
      <c r="O53" s="19"/>
      <c r="P53" s="19"/>
      <c r="Q53" s="19"/>
      <c r="R53" s="19"/>
      <c r="S53" s="19"/>
      <c r="T53" s="19"/>
      <c r="U53" s="19"/>
    </row>
    <row r="54" spans="6:21" ht="15">
      <c r="F54" s="1"/>
      <c r="G54" s="1"/>
      <c r="H54" s="1"/>
      <c r="I54" s="1" t="s">
        <v>99</v>
      </c>
      <c r="J54" s="1">
        <f>COUNTIF(B21:AE21,"25mm")</f>
        <v>0</v>
      </c>
      <c r="K54" s="1">
        <f>#VALUE!</f>
      </c>
      <c r="L54" s="1"/>
      <c r="M54" s="1"/>
      <c r="N54" s="1"/>
      <c r="O54" s="19"/>
      <c r="P54" s="19"/>
      <c r="Q54" s="19"/>
      <c r="R54" s="19"/>
      <c r="S54" s="19"/>
      <c r="T54" s="19"/>
      <c r="U54" s="19"/>
    </row>
    <row r="55" spans="6:21" ht="15">
      <c r="F55" s="1"/>
      <c r="G55" s="1"/>
      <c r="H55" s="1"/>
      <c r="I55" s="1" t="s">
        <v>100</v>
      </c>
      <c r="J55" s="1">
        <f>COUNTIF(B24:AE24,"30mm")</f>
        <v>0</v>
      </c>
      <c r="K55" s="1">
        <f>#VALUE!</f>
      </c>
      <c r="L55" s="1"/>
      <c r="M55" s="1"/>
      <c r="N55" s="1"/>
      <c r="O55" s="19"/>
      <c r="P55" s="19"/>
      <c r="Q55" s="19"/>
      <c r="R55" s="19"/>
      <c r="S55" s="19"/>
      <c r="T55" s="19"/>
      <c r="U55" s="19"/>
    </row>
    <row r="56" spans="6:21" ht="15">
      <c r="F56" s="1"/>
      <c r="G56" s="1"/>
      <c r="H56" s="1"/>
      <c r="I56" s="1" t="s">
        <v>101</v>
      </c>
      <c r="J56" s="1">
        <f>COUNTIF(B23:AE23,"30mm")</f>
        <v>0</v>
      </c>
      <c r="K56" s="1">
        <f>#VALUE!</f>
      </c>
      <c r="L56" s="1"/>
      <c r="M56" s="1"/>
      <c r="N56" s="1"/>
      <c r="O56" s="19"/>
      <c r="P56" s="19"/>
      <c r="Q56" s="19"/>
      <c r="R56" s="19"/>
      <c r="S56" s="19"/>
      <c r="T56" s="19"/>
      <c r="U56" s="19"/>
    </row>
    <row r="57" spans="6:21" ht="15">
      <c r="F57" s="1"/>
      <c r="G57" s="1"/>
      <c r="H57" s="1"/>
      <c r="I57" s="1" t="s">
        <v>102</v>
      </c>
      <c r="J57" s="1">
        <f>COUNTIF(B21:AE22,"30mm")</f>
        <v>0</v>
      </c>
      <c r="K57" s="1">
        <f>#VALUE!</f>
      </c>
      <c r="L57" s="1"/>
      <c r="M57" s="1"/>
      <c r="N57" s="1"/>
      <c r="O57" s="19"/>
      <c r="P57" s="19"/>
      <c r="Q57" s="19"/>
      <c r="R57" s="19"/>
      <c r="S57" s="19"/>
      <c r="T57" s="19"/>
      <c r="U57" s="19"/>
    </row>
    <row r="58" spans="6:21" ht="15">
      <c r="F58" s="1"/>
      <c r="G58" s="1"/>
      <c r="H58" s="1"/>
      <c r="I58" s="1" t="s">
        <v>103</v>
      </c>
      <c r="J58" s="1">
        <f>COUNTIF(B20:AE20,"30mm")</f>
        <v>0</v>
      </c>
      <c r="K58" s="1">
        <f>#VALUE!</f>
      </c>
      <c r="L58" s="1"/>
      <c r="M58" s="1"/>
      <c r="N58" s="1"/>
      <c r="O58" s="19"/>
      <c r="P58" s="19"/>
      <c r="Q58" s="19"/>
      <c r="R58" s="19"/>
      <c r="S58" s="19"/>
      <c r="T58" s="19"/>
      <c r="U58" s="19"/>
    </row>
    <row r="59" spans="6:21" ht="15">
      <c r="F59" s="1"/>
      <c r="G59" s="1"/>
      <c r="H59" s="1"/>
      <c r="I59" s="1" t="s">
        <v>104</v>
      </c>
      <c r="J59" s="1">
        <f>COUNTIF($B$24:$AE$24,"35mm")</f>
        <v>0</v>
      </c>
      <c r="K59" s="1">
        <f>#VALUE!</f>
      </c>
      <c r="L59" s="1"/>
      <c r="M59" s="1"/>
      <c r="N59" s="1"/>
      <c r="O59" s="19"/>
      <c r="P59" s="19"/>
      <c r="Q59" s="19"/>
      <c r="R59" s="19"/>
      <c r="S59" s="19"/>
      <c r="T59" s="19"/>
      <c r="U59" s="19"/>
    </row>
    <row r="60" spans="6:21" ht="15">
      <c r="F60" s="1"/>
      <c r="G60" s="1"/>
      <c r="H60" s="1"/>
      <c r="I60" s="1" t="s">
        <v>105</v>
      </c>
      <c r="J60" s="1">
        <f>COUNTIF($B$23:$AE$23,"35mm")</f>
        <v>0</v>
      </c>
      <c r="K60" s="1">
        <f>#VALUE!</f>
      </c>
      <c r="L60" s="1"/>
      <c r="M60" s="1"/>
      <c r="N60" s="1"/>
      <c r="O60" s="19"/>
      <c r="P60" s="19"/>
      <c r="Q60" s="19"/>
      <c r="R60" s="19"/>
      <c r="S60" s="19"/>
      <c r="T60" s="19"/>
      <c r="U60" s="19"/>
    </row>
    <row r="61" spans="6:21" ht="15">
      <c r="F61" s="1"/>
      <c r="G61" s="1"/>
      <c r="H61" s="1"/>
      <c r="I61" s="1" t="s">
        <v>106</v>
      </c>
      <c r="J61" s="1">
        <f>COUNTIF($B$22:$AE$22,"35mm")</f>
        <v>0</v>
      </c>
      <c r="K61" s="1">
        <f>#VALUE!</f>
      </c>
      <c r="L61" s="1"/>
      <c r="M61" s="1"/>
      <c r="N61" s="1"/>
      <c r="O61" s="19"/>
      <c r="P61" s="19"/>
      <c r="Q61" s="19"/>
      <c r="R61" s="19"/>
      <c r="S61" s="19"/>
      <c r="T61" s="19"/>
      <c r="U61" s="19"/>
    </row>
    <row r="62" spans="6:21" ht="15">
      <c r="F62" s="1"/>
      <c r="G62" s="1"/>
      <c r="H62" s="1"/>
      <c r="I62" s="1" t="s">
        <v>107</v>
      </c>
      <c r="J62" s="1">
        <f>COUNTIF($B$20:$AE$21,"35mm")</f>
        <v>0</v>
      </c>
      <c r="K62" s="1">
        <f>#VALUE!</f>
      </c>
      <c r="L62" s="1"/>
      <c r="M62" s="1"/>
      <c r="N62" s="1"/>
      <c r="O62" s="19"/>
      <c r="P62" s="19"/>
      <c r="Q62" s="19"/>
      <c r="R62" s="19"/>
      <c r="S62" s="19"/>
      <c r="T62" s="19"/>
      <c r="U62" s="19"/>
    </row>
    <row r="63" spans="6:21" ht="15">
      <c r="F63" s="1"/>
      <c r="G63" s="1"/>
      <c r="H63" s="1"/>
      <c r="I63" s="1" t="s">
        <v>108</v>
      </c>
      <c r="J63" s="1">
        <f>COUNTIF($B$18:$AE$19,"35mm")</f>
        <v>0</v>
      </c>
      <c r="K63" s="1">
        <f>#VALUE!</f>
      </c>
      <c r="L63" s="1"/>
      <c r="M63" s="1"/>
      <c r="N63" s="1"/>
      <c r="O63" s="19"/>
      <c r="P63" s="19"/>
      <c r="Q63" s="19"/>
      <c r="R63" s="19"/>
      <c r="S63" s="19"/>
      <c r="T63" s="19"/>
      <c r="U63" s="19"/>
    </row>
    <row r="64" spans="6:21" ht="15">
      <c r="F64" s="1"/>
      <c r="G64" s="1"/>
      <c r="H64" s="1"/>
      <c r="I64" s="1" t="s">
        <v>109</v>
      </c>
      <c r="J64" s="1">
        <f>COUNTIF(B23:AE24,"40mm")</f>
        <v>0</v>
      </c>
      <c r="K64" s="1">
        <f>#VALUE!</f>
      </c>
      <c r="L64" s="1"/>
      <c r="M64" s="1"/>
      <c r="N64" s="1"/>
      <c r="O64" s="19"/>
      <c r="P64" s="19"/>
      <c r="Q64" s="19"/>
      <c r="R64" s="19"/>
      <c r="S64" s="19"/>
      <c r="T64" s="19"/>
      <c r="U64" s="19"/>
    </row>
    <row r="65" spans="6:21" ht="15">
      <c r="F65" s="1"/>
      <c r="G65" s="1"/>
      <c r="H65" s="1"/>
      <c r="I65" s="1" t="s">
        <v>110</v>
      </c>
      <c r="J65" s="1">
        <f>COUNTIF(B22:AE22,"40mm")</f>
        <v>0</v>
      </c>
      <c r="K65" s="1">
        <f>#VALUE!</f>
      </c>
      <c r="L65" s="1"/>
      <c r="M65" s="1"/>
      <c r="N65" s="1"/>
      <c r="O65" s="19"/>
      <c r="P65" s="19"/>
      <c r="Q65" s="19"/>
      <c r="R65" s="19"/>
      <c r="S65" s="19"/>
      <c r="T65" s="19"/>
      <c r="U65" s="19"/>
    </row>
    <row r="66" spans="6:21" ht="15">
      <c r="F66" s="1"/>
      <c r="G66" s="1"/>
      <c r="H66" s="1"/>
      <c r="I66" s="1" t="s">
        <v>111</v>
      </c>
      <c r="J66" s="1">
        <f>COUNTIF($B$22:$AE$22,"40mm")</f>
        <v>0</v>
      </c>
      <c r="K66" s="1">
        <f>#VALUE!</f>
      </c>
      <c r="L66" s="1"/>
      <c r="M66" s="1"/>
      <c r="N66" s="1"/>
      <c r="O66" s="19"/>
      <c r="P66" s="19"/>
      <c r="Q66" s="19"/>
      <c r="R66" s="19"/>
      <c r="S66" s="19"/>
      <c r="T66" s="19"/>
      <c r="U66" s="19"/>
    </row>
    <row r="67" spans="6:21" ht="15">
      <c r="F67" s="1"/>
      <c r="G67" s="1"/>
      <c r="H67" s="1"/>
      <c r="I67" s="1" t="s">
        <v>112</v>
      </c>
      <c r="J67" s="1">
        <f>COUNTIF(B20:AE20,"40mm")</f>
        <v>0</v>
      </c>
      <c r="K67" s="1">
        <f>#VALUE!</f>
      </c>
      <c r="L67" s="1"/>
      <c r="M67" s="1"/>
      <c r="N67" s="1"/>
      <c r="O67" s="19"/>
      <c r="P67" s="19"/>
      <c r="Q67" s="19"/>
      <c r="R67" s="19"/>
      <c r="S67" s="19"/>
      <c r="T67" s="19"/>
      <c r="U67" s="19"/>
    </row>
    <row r="68" spans="6:21" ht="15">
      <c r="F68" s="1"/>
      <c r="G68" s="1"/>
      <c r="H68" s="1"/>
      <c r="I68" s="1" t="s">
        <v>113</v>
      </c>
      <c r="J68" s="1">
        <f>COUNTIF($B$18:$AE$19,"40mm")</f>
        <v>0</v>
      </c>
      <c r="K68" s="1">
        <f>#VALUE!</f>
      </c>
      <c r="L68" s="1"/>
      <c r="M68" s="1"/>
      <c r="N68" s="1"/>
      <c r="O68" s="19"/>
      <c r="P68" s="19"/>
      <c r="Q68" s="19"/>
      <c r="R68" s="19"/>
      <c r="S68" s="19"/>
      <c r="T68" s="19"/>
      <c r="U68" s="19"/>
    </row>
    <row r="69" spans="6:21" ht="15">
      <c r="F69" s="1"/>
      <c r="G69" s="1"/>
      <c r="H69" s="1"/>
      <c r="I69" s="1" t="s">
        <v>114</v>
      </c>
      <c r="J69" s="1">
        <f>COUNTIF(B23:AE24,"50mm")</f>
        <v>0</v>
      </c>
      <c r="K69" s="1">
        <f>#VALUE!</f>
      </c>
      <c r="L69" s="1"/>
      <c r="M69" s="1"/>
      <c r="N69" s="1"/>
      <c r="O69" s="19"/>
      <c r="P69" s="19"/>
      <c r="Q69" s="19"/>
      <c r="R69" s="19"/>
      <c r="S69" s="19"/>
      <c r="T69" s="19"/>
      <c r="U69" s="19"/>
    </row>
    <row r="70" spans="6:21" ht="15">
      <c r="F70" s="1"/>
      <c r="G70" s="1"/>
      <c r="H70" s="1"/>
      <c r="I70" s="1" t="s">
        <v>115</v>
      </c>
      <c r="J70" s="1">
        <f>COUNTIF(B22:AE22,"50mm")</f>
        <v>0</v>
      </c>
      <c r="K70" s="1">
        <f>#VALUE!</f>
      </c>
      <c r="L70" s="1"/>
      <c r="M70" s="1"/>
      <c r="N70" s="1"/>
      <c r="O70" s="19"/>
      <c r="P70" s="19"/>
      <c r="Q70" s="19"/>
      <c r="R70" s="19"/>
      <c r="S70" s="19"/>
      <c r="T70" s="19"/>
      <c r="U70" s="19"/>
    </row>
    <row r="71" spans="6:21" ht="15">
      <c r="F71" s="1"/>
      <c r="G71" s="1"/>
      <c r="H71" s="1"/>
      <c r="I71" s="1" t="s">
        <v>116</v>
      </c>
      <c r="J71" s="1">
        <f>COUNTIF(B21:AE21,"50mm")</f>
        <v>0</v>
      </c>
      <c r="K71" s="1">
        <f>#VALUE!</f>
      </c>
      <c r="L71" s="1"/>
      <c r="M71" s="1"/>
      <c r="N71" s="1"/>
      <c r="O71" s="19"/>
      <c r="P71" s="19"/>
      <c r="Q71" s="19"/>
      <c r="R71" s="19"/>
      <c r="S71" s="19"/>
      <c r="T71" s="19"/>
      <c r="U71" s="19"/>
    </row>
    <row r="72" spans="6:21" ht="15">
      <c r="F72" s="1"/>
      <c r="G72" s="1"/>
      <c r="H72" s="1"/>
      <c r="I72" s="1" t="s">
        <v>117</v>
      </c>
      <c r="J72" s="1">
        <f>COUNTIF(B19:AE20,"50mm")</f>
        <v>0</v>
      </c>
      <c r="K72" s="1">
        <f>#VALUE!</f>
      </c>
      <c r="L72" s="1"/>
      <c r="M72" s="1"/>
      <c r="N72" s="1"/>
      <c r="O72" s="19"/>
      <c r="P72" s="19"/>
      <c r="Q72" s="19"/>
      <c r="R72" s="19"/>
      <c r="S72" s="19"/>
      <c r="T72" s="19"/>
      <c r="U72" s="19"/>
    </row>
    <row r="73" spans="6:21" ht="15">
      <c r="F73" s="1"/>
      <c r="G73" s="1"/>
      <c r="H73" s="1"/>
      <c r="I73" s="1" t="s">
        <v>118</v>
      </c>
      <c r="J73" s="1">
        <f>COUNTIF(B16:AE18,"50mm")</f>
        <v>0</v>
      </c>
      <c r="K73" s="1">
        <f>#VALUE!</f>
      </c>
      <c r="L73" s="1"/>
      <c r="M73" s="1"/>
      <c r="N73" s="1"/>
      <c r="O73" s="19"/>
      <c r="P73" s="19"/>
      <c r="Q73" s="19"/>
      <c r="R73" s="19"/>
      <c r="S73" s="19"/>
      <c r="T73" s="19"/>
      <c r="U73" s="19"/>
    </row>
    <row r="74" spans="6:21" ht="15">
      <c r="F74" s="1"/>
      <c r="G74" s="1"/>
      <c r="H74" s="1"/>
      <c r="I74" s="1"/>
      <c r="J74" s="1"/>
      <c r="K74" s="1"/>
      <c r="L74" s="1"/>
      <c r="M74" s="1"/>
      <c r="N74" s="1"/>
      <c r="O74" s="19"/>
      <c r="P74" s="19"/>
      <c r="Q74" s="19"/>
      <c r="R74" s="19"/>
      <c r="S74" s="19"/>
      <c r="T74" s="19"/>
      <c r="U74" s="19"/>
    </row>
    <row r="75" spans="6:21" ht="15">
      <c r="F75" s="1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</row>
    <row r="76" spans="6:17" ht="15"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6:17" ht="15"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</sheetData>
  <sheetProtection password="811A" sheet="1" objects="1" scenarios="1" selectLockedCells="1"/>
  <mergeCells count="42">
    <mergeCell ref="U5:V5"/>
    <mergeCell ref="W5:X5"/>
    <mergeCell ref="Y5:Z5"/>
    <mergeCell ref="AA5:AB5"/>
    <mergeCell ref="AC5:AD5"/>
    <mergeCell ref="U4:V4"/>
    <mergeCell ref="W4:X4"/>
    <mergeCell ref="Y4:Z4"/>
    <mergeCell ref="AA4:AB4"/>
    <mergeCell ref="AC4:AD4"/>
    <mergeCell ref="S5:T5"/>
    <mergeCell ref="S4:T4"/>
    <mergeCell ref="B35:C35"/>
    <mergeCell ref="B36:C36"/>
    <mergeCell ref="B28:D28"/>
    <mergeCell ref="B29:C29"/>
    <mergeCell ref="B30:C30"/>
    <mergeCell ref="B31:C31"/>
    <mergeCell ref="I31:J31"/>
    <mergeCell ref="I32:J32"/>
    <mergeCell ref="B32:C32"/>
    <mergeCell ref="B33:C33"/>
    <mergeCell ref="B34:C34"/>
    <mergeCell ref="I33:J33"/>
    <mergeCell ref="I34:J34"/>
    <mergeCell ref="I35:J35"/>
    <mergeCell ref="I28:K28"/>
    <mergeCell ref="I29:J29"/>
    <mergeCell ref="I30:J30"/>
    <mergeCell ref="Y6:Z6"/>
    <mergeCell ref="AA6:AB6"/>
    <mergeCell ref="U7:V7"/>
    <mergeCell ref="W7:X7"/>
    <mergeCell ref="Y7:Z7"/>
    <mergeCell ref="AA7:AB7"/>
    <mergeCell ref="S6:T6"/>
    <mergeCell ref="U6:V6"/>
    <mergeCell ref="W6:X6"/>
    <mergeCell ref="S7:T7"/>
    <mergeCell ref="R9:AE9"/>
    <mergeCell ref="AC6:AD6"/>
    <mergeCell ref="AC7:AD7"/>
  </mergeCells>
  <conditionalFormatting sqref="D36">
    <cfRule type="cellIs" priority="105" dxfId="52" operator="notEqual">
      <formula>30</formula>
    </cfRule>
    <cfRule type="cellIs" priority="106" dxfId="67" operator="equal">
      <formula>30</formula>
    </cfRule>
  </conditionalFormatting>
  <conditionalFormatting sqref="K29">
    <cfRule type="cellIs" priority="103" dxfId="52" operator="notEqual">
      <formula>$D$29</formula>
    </cfRule>
    <cfRule type="cellIs" priority="104" dxfId="67" operator="equal">
      <formula>$D$29</formula>
    </cfRule>
  </conditionalFormatting>
  <conditionalFormatting sqref="K30">
    <cfRule type="cellIs" priority="96" dxfId="52" operator="notEqual">
      <formula>$D$30</formula>
    </cfRule>
    <cfRule type="cellIs" priority="102" dxfId="67" operator="equal">
      <formula>$D$30</formula>
    </cfRule>
  </conditionalFormatting>
  <conditionalFormatting sqref="K31">
    <cfRule type="cellIs" priority="95" dxfId="52" operator="notEqual">
      <formula>$D$31</formula>
    </cfRule>
    <cfRule type="cellIs" priority="101" dxfId="67" operator="equal">
      <formula>$D$31</formula>
    </cfRule>
  </conditionalFormatting>
  <conditionalFormatting sqref="K32">
    <cfRule type="cellIs" priority="94" dxfId="52" operator="notEqual">
      <formula>$D$32</formula>
    </cfRule>
    <cfRule type="cellIs" priority="100" dxfId="67" operator="equal">
      <formula>$D$32</formula>
    </cfRule>
  </conditionalFormatting>
  <conditionalFormatting sqref="K33">
    <cfRule type="cellIs" priority="93" dxfId="52" operator="notEqual">
      <formula>$D$33</formula>
    </cfRule>
    <cfRule type="cellIs" priority="99" dxfId="67" operator="equal">
      <formula>$D$33</formula>
    </cfRule>
  </conditionalFormatting>
  <conditionalFormatting sqref="K34">
    <cfRule type="cellIs" priority="92" dxfId="52" operator="notEqual">
      <formula>$D$34</formula>
    </cfRule>
    <cfRule type="cellIs" priority="98" dxfId="67" operator="equal">
      <formula>$D$34</formula>
    </cfRule>
  </conditionalFormatting>
  <conditionalFormatting sqref="K35">
    <cfRule type="cellIs" priority="91" dxfId="52" operator="notEqual">
      <formula>$D$35</formula>
    </cfRule>
    <cfRule type="cellIs" priority="97" dxfId="67" operator="equal">
      <formula>$D$35</formula>
    </cfRule>
  </conditionalFormatting>
  <conditionalFormatting sqref="U7:AD7">
    <cfRule type="cellIs" priority="53" dxfId="68" operator="notEqual">
      <formula>"OK"</formula>
    </cfRule>
    <cfRule type="cellIs" priority="54" dxfId="67" operator="equal">
      <formula>"OK"</formula>
    </cfRule>
  </conditionalFormatting>
  <conditionalFormatting sqref="U6:V6">
    <cfRule type="cellIs" priority="46" dxfId="69" operator="notEqual">
      <formula>$U$5</formula>
    </cfRule>
    <cfRule type="cellIs" priority="52" dxfId="29" operator="equal">
      <formula>$U$5</formula>
    </cfRule>
  </conditionalFormatting>
  <conditionalFormatting sqref="W6:X6">
    <cfRule type="cellIs" priority="45" dxfId="69" operator="notEqual">
      <formula>$W$5</formula>
    </cfRule>
    <cfRule type="cellIs" priority="51" dxfId="22" operator="equal">
      <formula>$W$5</formula>
    </cfRule>
  </conditionalFormatting>
  <conditionalFormatting sqref="Y6:Z6">
    <cfRule type="cellIs" priority="44" dxfId="69" operator="notEqual">
      <formula>$Y$5</formula>
    </cfRule>
    <cfRule type="cellIs" priority="50" dxfId="15" operator="equal">
      <formula>$Y$5</formula>
    </cfRule>
  </conditionalFormatting>
  <conditionalFormatting sqref="AA6:AB6">
    <cfRule type="cellIs" priority="43" dxfId="69" operator="notEqual">
      <formula>$AA$5</formula>
    </cfRule>
    <cfRule type="cellIs" priority="49" dxfId="8" operator="equal">
      <formula>$AA$5</formula>
    </cfRule>
  </conditionalFormatting>
  <conditionalFormatting sqref="AC6:AD6">
    <cfRule type="cellIs" priority="42" dxfId="69" operator="notEqual">
      <formula>$AC$5</formula>
    </cfRule>
    <cfRule type="cellIs" priority="47" dxfId="68" operator="equal">
      <formula>$AC$5</formula>
    </cfRule>
    <cfRule type="cellIs" priority="48" dxfId="68" operator="equal">
      <formula>"4$AC$7"</formula>
    </cfRule>
  </conditionalFormatting>
  <conditionalFormatting sqref="R9:AE9">
    <cfRule type="cellIs" priority="40" dxfId="68" operator="notEqual">
      <formula>"Pista 100% Aprovada!!!"</formula>
    </cfRule>
    <cfRule type="cellIs" priority="41" dxfId="67" operator="equal">
      <formula>"Pista 100% Aprovada!!!"</formula>
    </cfRule>
  </conditionalFormatting>
  <conditionalFormatting sqref="B23:AE24">
    <cfRule type="cellIs" priority="35" dxfId="29" operator="equal">
      <formula>"40mm"</formula>
    </cfRule>
    <cfRule type="cellIs" priority="36" dxfId="70" operator="equal">
      <formula>"50mm"</formula>
    </cfRule>
  </conditionalFormatting>
  <conditionalFormatting sqref="B24:AE24">
    <cfRule type="cellIs" priority="30" dxfId="8" operator="equal">
      <formula>"15mm"</formula>
    </cfRule>
    <cfRule type="cellIs" priority="31" dxfId="15" operator="equal">
      <formula>"20mm"</formula>
    </cfRule>
    <cfRule type="cellIs" priority="32" dxfId="22" operator="equal">
      <formula>"25mm"</formula>
    </cfRule>
    <cfRule type="cellIs" priority="33" dxfId="22" operator="equal">
      <formula>"30mm"</formula>
    </cfRule>
    <cfRule type="cellIs" priority="34" dxfId="29" operator="equal">
      <formula>"35mm"</formula>
    </cfRule>
  </conditionalFormatting>
  <conditionalFormatting sqref="B23:AE23">
    <cfRule type="cellIs" priority="25" dxfId="68" operator="equal">
      <formula>"15mm"</formula>
    </cfRule>
    <cfRule type="cellIs" priority="26" dxfId="8" operator="equal">
      <formula>"20mm"</formula>
    </cfRule>
    <cfRule type="cellIs" priority="27" dxfId="15" operator="equal">
      <formula>"25mm"</formula>
    </cfRule>
    <cfRule type="cellIs" priority="28" dxfId="15" operator="equal">
      <formula>"30mm"</formula>
    </cfRule>
    <cfRule type="cellIs" priority="29" dxfId="22" operator="equal">
      <formula>"35mm"</formula>
    </cfRule>
  </conditionalFormatting>
  <conditionalFormatting sqref="B22:AE22">
    <cfRule type="cellIs" priority="19" dxfId="22" operator="equal">
      <formula>"50mm"</formula>
    </cfRule>
    <cfRule type="cellIs" priority="20" dxfId="22" operator="equal">
      <formula>"40mm"</formula>
    </cfRule>
    <cfRule type="cellIs" priority="21" dxfId="15" operator="equal">
      <formula>"35mm"</formula>
    </cfRule>
    <cfRule type="cellIs" priority="22" dxfId="8" operator="equal">
      <formula>"30mm"</formula>
    </cfRule>
    <cfRule type="cellIs" priority="23" dxfId="8" operator="equal">
      <formula>"25mm"</formula>
    </cfRule>
    <cfRule type="cellIs" priority="24" dxfId="68" operator="equal">
      <formula>"20mm"</formula>
    </cfRule>
  </conditionalFormatting>
  <conditionalFormatting sqref="B21:AE21">
    <cfRule type="cellIs" priority="14" dxfId="8" operator="equal">
      <formula>"35mm"</formula>
    </cfRule>
    <cfRule type="cellIs" priority="15" dxfId="15" operator="equal">
      <formula>"50mm"</formula>
    </cfRule>
    <cfRule type="cellIs" priority="16" dxfId="15" operator="equal">
      <formula>"40mm"</formula>
    </cfRule>
    <cfRule type="cellIs" priority="17" dxfId="8" operator="equal">
      <formula>"30mm"</formula>
    </cfRule>
    <cfRule type="cellIs" priority="18" dxfId="68" operator="equal">
      <formula>"25mm"</formula>
    </cfRule>
  </conditionalFormatting>
  <conditionalFormatting sqref="B20:AE20">
    <cfRule type="cellIs" priority="10" dxfId="8" operator="equal">
      <formula>"50mm"</formula>
    </cfRule>
    <cfRule type="cellIs" priority="11" dxfId="8" operator="equal">
      <formula>"40mm"</formula>
    </cfRule>
    <cfRule type="cellIs" priority="12" dxfId="8" operator="equal">
      <formula>"35mm"</formula>
    </cfRule>
    <cfRule type="cellIs" priority="13" dxfId="68" operator="equal">
      <formula>"30mm"</formula>
    </cfRule>
  </conditionalFormatting>
  <conditionalFormatting sqref="B19:AE19">
    <cfRule type="cellIs" priority="7" dxfId="8" operator="equal">
      <formula>"50mm"</formula>
    </cfRule>
    <cfRule type="cellIs" priority="8" dxfId="68" operator="equal">
      <formula>"40mm"</formula>
    </cfRule>
    <cfRule type="cellIs" priority="9" dxfId="68" operator="equal">
      <formula>"35mm"</formula>
    </cfRule>
  </conditionalFormatting>
  <conditionalFormatting sqref="B18:AE18">
    <cfRule type="cellIs" priority="4" dxfId="68" operator="equal">
      <formula>"50mm"</formula>
    </cfRule>
    <cfRule type="cellIs" priority="5" dxfId="68" operator="equal">
      <formula>"40mm"</formula>
    </cfRule>
    <cfRule type="cellIs" priority="6" dxfId="68" operator="equal">
      <formula>"35mm"</formula>
    </cfRule>
  </conditionalFormatting>
  <conditionalFormatting sqref="B16:AE17">
    <cfRule type="cellIs" priority="3" dxfId="68" operator="equal">
      <formula>"50mm"</formula>
    </cfRule>
  </conditionalFormatting>
  <conditionalFormatting sqref="B14:AE14">
    <cfRule type="containsBlanks" priority="1" dxfId="1">
      <formula>LEN(TRIM(B14))=0</formula>
    </cfRule>
    <cfRule type="cellIs" priority="2" dxfId="71" operator="notEqual">
      <formula>"Livre"</formula>
    </cfRule>
  </conditionalFormatting>
  <dataValidations count="7">
    <dataValidation type="list" allowBlank="1" showInputMessage="1" showErrorMessage="1" sqref="B14:AE14">
      <formula1>$F$38:$F$42</formula1>
    </dataValidation>
    <dataValidation type="list" allowBlank="1" showInputMessage="1" showErrorMessage="1" sqref="B23:AE24">
      <formula1>$X$27:$X$33</formula1>
    </dataValidation>
    <dataValidation type="list" allowBlank="1" showInputMessage="1" showErrorMessage="1" sqref="B16:AE17">
      <formula1>$X$33</formula1>
    </dataValidation>
    <dataValidation type="list" allowBlank="1" showInputMessage="1" showErrorMessage="1" sqref="B18:AE19">
      <formula1>$X$31:$X$33</formula1>
    </dataValidation>
    <dataValidation type="list" allowBlank="1" showInputMessage="1" showErrorMessage="1" sqref="B20:AE20">
      <formula1>$X$30:$X$33</formula1>
    </dataValidation>
    <dataValidation type="list" allowBlank="1" showInputMessage="1" showErrorMessage="1" sqref="B21:AE21">
      <formula1>$X$29:$X$33</formula1>
    </dataValidation>
    <dataValidation type="list" allowBlank="1" showInputMessage="1" showErrorMessage="1" sqref="B22:AE22">
      <formula1>$X$28:$X$33</formula1>
    </dataValidation>
  </dataValidations>
  <hyperlinks>
    <hyperlink ref="AA42" r:id="rId1" display="jeansantos38@gmail.com"/>
  </hyperlinks>
  <printOptions/>
  <pageMargins left="0.511811024" right="0.511811024" top="0.787401575" bottom="0.787401575" header="0.31496062" footer="0.31496062"/>
  <pageSetup horizontalDpi="600" verticalDpi="600" orientation="landscape" paperSize="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U21"/>
  <sheetViews>
    <sheetView zoomScale="145" zoomScaleNormal="145" zoomScalePageLayoutView="0" workbookViewId="0" topLeftCell="A1">
      <selection activeCell="K21" sqref="K21"/>
    </sheetView>
  </sheetViews>
  <sheetFormatPr defaultColWidth="9.140625" defaultRowHeight="15"/>
  <cols>
    <col min="1" max="12" width="9.140625" style="42" customWidth="1"/>
    <col min="13" max="13" width="10.421875" style="42" customWidth="1"/>
    <col min="14" max="14" width="8.00390625" style="42" bestFit="1" customWidth="1"/>
    <col min="15" max="16384" width="9.140625" style="42" customWidth="1"/>
  </cols>
  <sheetData>
    <row r="1" spans="2:21" ht="15" customHeight="1">
      <c r="B1" s="102" t="s">
        <v>130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2:21" ht="33.75" customHeight="1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</row>
    <row r="3" ht="15.75" thickBot="1"/>
    <row r="4" spans="2:11" ht="15">
      <c r="B4" s="106" t="s">
        <v>119</v>
      </c>
      <c r="C4" s="107"/>
      <c r="D4" s="107"/>
      <c r="E4" s="107"/>
      <c r="F4" s="107"/>
      <c r="G4" s="107"/>
      <c r="H4" s="108"/>
      <c r="K4" s="43" t="s">
        <v>121</v>
      </c>
    </row>
    <row r="5" spans="2:16" ht="15">
      <c r="B5" s="44"/>
      <c r="C5" s="45" t="s">
        <v>77</v>
      </c>
      <c r="D5" s="105">
        <f>CONCATENATE(FT_FGCT!K46,FT_FGCT!K47)</f>
      </c>
      <c r="E5" s="105"/>
      <c r="F5" s="105"/>
      <c r="G5" s="46" t="s">
        <v>78</v>
      </c>
      <c r="H5" s="47"/>
      <c r="K5" s="48" t="s">
        <v>122</v>
      </c>
      <c r="L5" s="48"/>
      <c r="M5" s="48"/>
      <c r="N5" s="103" t="s">
        <v>124</v>
      </c>
      <c r="O5" s="103"/>
      <c r="P5" s="103"/>
    </row>
    <row r="6" spans="2:16" ht="15">
      <c r="B6" s="49"/>
      <c r="C6" s="45" t="s">
        <v>79</v>
      </c>
      <c r="D6" s="105">
        <f>CONCATENATE(FT_FGCT!K48,FT_FGCT!K49,FT_FGCT!K50)</f>
      </c>
      <c r="E6" s="105"/>
      <c r="F6" s="105"/>
      <c r="G6" s="46" t="s">
        <v>80</v>
      </c>
      <c r="H6" s="47"/>
      <c r="K6" s="48" t="s">
        <v>125</v>
      </c>
      <c r="L6" s="48"/>
      <c r="M6" s="48"/>
      <c r="N6" s="103" t="s">
        <v>126</v>
      </c>
      <c r="O6" s="103"/>
      <c r="P6" s="103"/>
    </row>
    <row r="7" spans="2:11" ht="15">
      <c r="B7" s="49"/>
      <c r="C7" s="45" t="s">
        <v>81</v>
      </c>
      <c r="D7" s="105">
        <f>CONCATENATE(FT_FGCT!K51,FT_FGCT!K52,FT_FGCT!K53,FT_FGCT!K54)</f>
      </c>
      <c r="E7" s="105"/>
      <c r="F7" s="105"/>
      <c r="G7" s="46" t="s">
        <v>82</v>
      </c>
      <c r="H7" s="47"/>
      <c r="K7" s="50" t="s">
        <v>123</v>
      </c>
    </row>
    <row r="8" spans="2:16" ht="15">
      <c r="B8" s="49"/>
      <c r="C8" s="45" t="s">
        <v>83</v>
      </c>
      <c r="D8" s="105">
        <f>CONCATENATE(FT_FGCT!K55,FT_FGCT!K56,FT_FGCT!K57,FT_FGCT!K58)</f>
      </c>
      <c r="E8" s="105"/>
      <c r="F8" s="105"/>
      <c r="G8" s="46" t="s">
        <v>84</v>
      </c>
      <c r="H8" s="47"/>
      <c r="K8" s="51" t="s">
        <v>120</v>
      </c>
      <c r="L8" s="51"/>
      <c r="M8" s="51"/>
      <c r="N8" s="101" t="s">
        <v>128</v>
      </c>
      <c r="O8" s="101"/>
      <c r="P8" s="101"/>
    </row>
    <row r="9" spans="2:16" ht="15">
      <c r="B9" s="49"/>
      <c r="C9" s="45" t="s">
        <v>85</v>
      </c>
      <c r="D9" s="105">
        <f>CONCATENATE(FT_FGCT!K59,FT_FGCT!K60,FT_FGCT!K61,FT_FGCT!K62,FT_FGCT!K63)</f>
      </c>
      <c r="E9" s="105"/>
      <c r="F9" s="105"/>
      <c r="G9" s="46" t="s">
        <v>86</v>
      </c>
      <c r="H9" s="47"/>
      <c r="K9" s="51" t="s">
        <v>127</v>
      </c>
      <c r="L9" s="51"/>
      <c r="M9" s="51"/>
      <c r="N9" s="101" t="s">
        <v>129</v>
      </c>
      <c r="O9" s="101"/>
      <c r="P9" s="101"/>
    </row>
    <row r="10" spans="2:8" ht="15">
      <c r="B10" s="49"/>
      <c r="C10" s="45" t="s">
        <v>87</v>
      </c>
      <c r="D10" s="105">
        <f>CONCATENATE(FT_FGCT!K64,FT_FGCT!K65,FT_FGCT!K66,FT_FGCT!K67,FT_FGCT!K68)</f>
      </c>
      <c r="E10" s="105"/>
      <c r="F10" s="105"/>
      <c r="G10" s="46" t="s">
        <v>88</v>
      </c>
      <c r="H10" s="47"/>
    </row>
    <row r="11" spans="2:8" ht="15.75" thickBot="1">
      <c r="B11" s="52"/>
      <c r="C11" s="53" t="s">
        <v>89</v>
      </c>
      <c r="D11" s="104">
        <f>CONCATENATE(FT_FGCT!K69,FT_FGCT!K70,FT_FGCT!K71,FT_FGCT!K72,FT_FGCT!K73)</f>
      </c>
      <c r="E11" s="104"/>
      <c r="F11" s="104"/>
      <c r="G11" s="54" t="s">
        <v>90</v>
      </c>
      <c r="H11" s="55"/>
    </row>
    <row r="20" ht="15">
      <c r="K20" s="56" t="s">
        <v>65</v>
      </c>
    </row>
    <row r="21" ht="15">
      <c r="K21" s="57" t="s">
        <v>66</v>
      </c>
    </row>
  </sheetData>
  <sheetProtection password="811A" sheet="1" objects="1" scenarios="1" selectLockedCells="1"/>
  <mergeCells count="13">
    <mergeCell ref="N8:P8"/>
    <mergeCell ref="B1:U2"/>
    <mergeCell ref="N6:P6"/>
    <mergeCell ref="N9:P9"/>
    <mergeCell ref="D11:F11"/>
    <mergeCell ref="N5:P5"/>
    <mergeCell ref="D9:F9"/>
    <mergeCell ref="D10:F10"/>
    <mergeCell ref="B4:H4"/>
    <mergeCell ref="D5:F5"/>
    <mergeCell ref="D6:F6"/>
    <mergeCell ref="D7:F7"/>
    <mergeCell ref="D8:F8"/>
  </mergeCells>
  <hyperlinks>
    <hyperlink ref="K21" r:id="rId1" display="jeansantos38@gmail.com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Lypa</dc:creator>
  <cp:keywords/>
  <dc:description/>
  <cp:lastModifiedBy>Fernando</cp:lastModifiedBy>
  <cp:lastPrinted>2012-05-30T03:34:33Z</cp:lastPrinted>
  <dcterms:created xsi:type="dcterms:W3CDTF">2012-03-18T03:55:49Z</dcterms:created>
  <dcterms:modified xsi:type="dcterms:W3CDTF">2012-07-11T12:02:31Z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